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/>
  </bookViews>
  <sheets>
    <sheet name="от 7-12лет " sheetId="52" r:id="rId1"/>
    <sheet name="Титульный лист" sheetId="53" r:id="rId2"/>
  </sheets>
  <calcPr calcId="144525" refMode="R1C1"/>
</workbook>
</file>

<file path=xl/calcChain.xml><?xml version="1.0" encoding="utf-8"?>
<calcChain xmlns="http://schemas.openxmlformats.org/spreadsheetml/2006/main">
  <c r="D11" i="52" l="1"/>
  <c r="D217" i="52"/>
  <c r="D202" i="52"/>
  <c r="D207" i="52" s="1"/>
  <c r="D196" i="52"/>
  <c r="D186" i="52"/>
  <c r="D175" i="52"/>
  <c r="D170" i="52"/>
  <c r="D165" i="52" l="1"/>
  <c r="D154" i="52"/>
  <c r="D149" i="52"/>
  <c r="D144" i="52"/>
  <c r="D131" i="52"/>
  <c r="D126" i="52"/>
  <c r="D121" i="52"/>
  <c r="D111" i="52"/>
  <c r="D100" i="52"/>
  <c r="D94" i="52"/>
  <c r="D84" i="52"/>
  <c r="D88" i="52" s="1"/>
  <c r="D79" i="52"/>
  <c r="D68" i="52"/>
  <c r="D64" i="52"/>
  <c r="D59" i="52"/>
  <c r="D55" i="52"/>
  <c r="D44" i="52"/>
  <c r="D49" i="52" s="1"/>
  <c r="D39" i="52"/>
  <c r="D27" i="52"/>
  <c r="D17" i="52"/>
  <c r="C219" i="52" l="1"/>
  <c r="H217" i="52"/>
  <c r="G217" i="52"/>
  <c r="F217" i="52"/>
  <c r="E217" i="52"/>
  <c r="H208" i="52"/>
  <c r="H207" i="52"/>
  <c r="G207" i="52"/>
  <c r="F207" i="52"/>
  <c r="E207" i="52"/>
  <c r="H196" i="52"/>
  <c r="H197" i="52"/>
  <c r="G196" i="52"/>
  <c r="F196" i="52"/>
  <c r="E196" i="52"/>
  <c r="H186" i="52"/>
  <c r="H187" i="52" s="1"/>
  <c r="G186" i="52"/>
  <c r="G198" i="52" s="1"/>
  <c r="F186" i="52"/>
  <c r="F198" i="52" s="1"/>
  <c r="E186" i="52"/>
  <c r="E198" i="52" s="1"/>
  <c r="H175" i="52"/>
  <c r="H176" i="52" s="1"/>
  <c r="G175" i="52"/>
  <c r="F175" i="52"/>
  <c r="E175" i="52"/>
  <c r="H165" i="52"/>
  <c r="G165" i="52"/>
  <c r="G177" i="52" s="1"/>
  <c r="F165" i="52"/>
  <c r="F177" i="52" s="1"/>
  <c r="E165" i="52"/>
  <c r="E177" i="52" s="1"/>
  <c r="H154" i="52"/>
  <c r="H155" i="52" s="1"/>
  <c r="G154" i="52"/>
  <c r="F154" i="52"/>
  <c r="E154" i="52"/>
  <c r="H144" i="52"/>
  <c r="H156" i="52"/>
  <c r="H157" i="52" s="1"/>
  <c r="G144" i="52"/>
  <c r="F144" i="52"/>
  <c r="F156" i="52" s="1"/>
  <c r="E144" i="52"/>
  <c r="C144" i="52"/>
  <c r="H131" i="52"/>
  <c r="H132" i="52" s="1"/>
  <c r="G131" i="52"/>
  <c r="F131" i="52"/>
  <c r="E131" i="52"/>
  <c r="C133" i="52"/>
  <c r="H121" i="52"/>
  <c r="H122" i="52" s="1"/>
  <c r="G121" i="52"/>
  <c r="F121" i="52"/>
  <c r="E121" i="52"/>
  <c r="H111" i="52"/>
  <c r="H112" i="52" s="1"/>
  <c r="G111" i="52"/>
  <c r="F111" i="52"/>
  <c r="E111" i="52"/>
  <c r="H101" i="52"/>
  <c r="H102" i="52" s="1"/>
  <c r="G101" i="52"/>
  <c r="G113" i="52" s="1"/>
  <c r="F101" i="52"/>
  <c r="F113" i="52" s="1"/>
  <c r="E101" i="52"/>
  <c r="E113" i="52" s="1"/>
  <c r="H88" i="52"/>
  <c r="H89" i="52" s="1"/>
  <c r="G88" i="52"/>
  <c r="G225" i="52" s="1"/>
  <c r="F88" i="52"/>
  <c r="E88" i="52"/>
  <c r="H79" i="52"/>
  <c r="G79" i="52"/>
  <c r="G90" i="52" s="1"/>
  <c r="F79" i="52"/>
  <c r="F90" i="52" s="1"/>
  <c r="E79" i="52"/>
  <c r="E90" i="52" s="1"/>
  <c r="C79" i="52"/>
  <c r="C90" i="52" s="1"/>
  <c r="H68" i="52"/>
  <c r="H69" i="52" s="1"/>
  <c r="G68" i="52"/>
  <c r="F68" i="52"/>
  <c r="E68" i="52"/>
  <c r="C70" i="52"/>
  <c r="H59" i="52"/>
  <c r="H60" i="52" s="1"/>
  <c r="G59" i="52"/>
  <c r="G70" i="52" s="1"/>
  <c r="F59" i="52"/>
  <c r="F70" i="52" s="1"/>
  <c r="E59" i="52"/>
  <c r="E70" i="52" s="1"/>
  <c r="C51" i="52"/>
  <c r="H49" i="52"/>
  <c r="G49" i="52"/>
  <c r="F49" i="52"/>
  <c r="E49" i="52"/>
  <c r="H39" i="52"/>
  <c r="H51" i="52" s="1"/>
  <c r="H52" i="52" s="1"/>
  <c r="G39" i="52"/>
  <c r="G51" i="52" s="1"/>
  <c r="F39" i="52"/>
  <c r="E39" i="52"/>
  <c r="E51" i="52" s="1"/>
  <c r="C29" i="52"/>
  <c r="H27" i="52"/>
  <c r="H28" i="52" s="1"/>
  <c r="G27" i="52"/>
  <c r="F27" i="52"/>
  <c r="E27" i="52"/>
  <c r="H17" i="52"/>
  <c r="G17" i="52"/>
  <c r="G29" i="52" s="1"/>
  <c r="F17" i="52"/>
  <c r="F29" i="52" s="1"/>
  <c r="E17" i="52"/>
  <c r="H70" i="52"/>
  <c r="H71" i="52" s="1"/>
  <c r="H133" i="52"/>
  <c r="H134" i="52" s="1"/>
  <c r="H166" i="52"/>
  <c r="C177" i="52"/>
  <c r="H218" i="52"/>
  <c r="E219" i="52"/>
  <c r="G219" i="52"/>
  <c r="H80" i="52"/>
  <c r="H145" i="52"/>
  <c r="C198" i="52"/>
  <c r="F219" i="52"/>
  <c r="H219" i="52"/>
  <c r="H220" i="52" s="1"/>
  <c r="H29" i="52"/>
  <c r="H30" i="52" s="1"/>
  <c r="H177" i="52"/>
  <c r="H178" i="52" s="1"/>
  <c r="G133" i="52"/>
  <c r="E133" i="52"/>
  <c r="C113" i="52"/>
  <c r="H40" i="52"/>
  <c r="E29" i="52"/>
  <c r="F51" i="52"/>
  <c r="H50" i="52"/>
  <c r="F223" i="52" l="1"/>
  <c r="H198" i="52"/>
  <c r="H199" i="52" s="1"/>
  <c r="H223" i="52"/>
  <c r="H224" i="52" s="1"/>
  <c r="E223" i="52"/>
  <c r="H225" i="52"/>
  <c r="H226" i="52" s="1"/>
  <c r="F133" i="52"/>
  <c r="E225" i="52"/>
  <c r="H113" i="52"/>
  <c r="H114" i="52" s="1"/>
  <c r="C223" i="52"/>
  <c r="G223" i="52"/>
  <c r="F225" i="52"/>
  <c r="H90" i="52"/>
  <c r="E156" i="52"/>
  <c r="E227" i="52" s="1"/>
  <c r="E228" i="52" s="1"/>
  <c r="G156" i="52"/>
  <c r="F227" i="52"/>
  <c r="F228" i="52" s="1"/>
  <c r="H91" i="52"/>
  <c r="H227" i="52"/>
  <c r="H228" i="52" s="1"/>
  <c r="G227" i="52"/>
  <c r="G228" i="52" s="1"/>
  <c r="H18" i="52"/>
  <c r="C156" i="52"/>
  <c r="C227" i="52" s="1"/>
  <c r="C225" i="52"/>
</calcChain>
</file>

<file path=xl/sharedStrings.xml><?xml version="1.0" encoding="utf-8"?>
<sst xmlns="http://schemas.openxmlformats.org/spreadsheetml/2006/main" count="250" uniqueCount="121">
  <si>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</si>
  <si>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</si>
  <si>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</si>
  <si>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</si>
  <si>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</si>
  <si>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</si>
  <si>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</si>
  <si>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</si>
  <si>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</si>
  <si>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</si>
  <si>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</si>
  <si>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</si>
  <si>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</si>
  <si>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</si>
  <si>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</si>
  <si>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</si>
  <si>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</si>
  <si>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</si>
  <si>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</si>
  <si>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</si>
  <si>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</si>
  <si>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</si>
  <si>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</si>
  <si>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</si>
  <si>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</si>
  <si>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</si>
  <si>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</si>
  <si>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</si>
  <si>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</si>
  <si>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</si>
  <si>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</si>
  <si>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</si>
  <si>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</si>
  <si>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</si>
  <si>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</si>
  <si>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</si>
  <si>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</si>
  <si>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</si>
  <si>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</si>
  <si>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</si>
  <si>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</si>
  <si>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</si>
  <si>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</si>
  <si>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</si>
  <si>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</si>
  <si>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</si>
  <si>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</si>
  <si>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</si>
  <si>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</si>
  <si>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</si>
  <si>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</si>
  <si>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</si>
  <si>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</si>
  <si>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</si>
  <si>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</si>
  <si>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</si>
  <si>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</si>
  <si>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</si>
  <si>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</si>
  <si>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</si>
  <si>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</si>
  <si>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</si>
  <si>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</si>
  <si>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</si>
  <si>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</si>
  <si>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</si>
  <si>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</si>
  <si>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</si>
  <si>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</si>
  <si>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</si>
  <si>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</si>
  <si>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</si>
  <si>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</si>
  <si>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</si>
  <si>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</si>
  <si>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</si>
  <si>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</si>
  <si>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</si>
  <si>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</si>
  <si>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</si>
  <si>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</si>
  <si>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</si>
  <si>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</si>
  <si>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</si>
  <si>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</si>
  <si>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</si>
  <si>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</si>
  <si>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</si>
  <si>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</si>
  <si>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</si>
  <si>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</si>
  <si>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</si>
  <si>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</si>
  <si>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</si>
  <si>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</si>
  <si>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</si>
  <si>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</si>
  <si>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</si>
  <si>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</si>
  <si>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</si>
  <si>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</si>
  <si>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200/10</t>
  </si>
  <si>
    <t>150/30</t>
  </si>
  <si>
    <t xml:space="preserve">Примерное меню  для организации питания детей  от 7 лет до 12 лет </t>
  </si>
  <si>
    <t>90/30</t>
  </si>
  <si>
    <t>90/40</t>
  </si>
  <si>
    <t xml:space="preserve">Жаркое по-домашнему с мясом </t>
  </si>
  <si>
    <t>170/70</t>
  </si>
  <si>
    <t>170/30</t>
  </si>
  <si>
    <t>70/30</t>
  </si>
  <si>
    <t>54</t>
  </si>
  <si>
    <t>Свекла отварная дольками</t>
  </si>
  <si>
    <t>Кофейный напиток</t>
  </si>
  <si>
    <t>Чай с шиповником</t>
  </si>
  <si>
    <t>Картофель с молоком</t>
  </si>
  <si>
    <t xml:space="preserve">Утверждаю </t>
  </si>
  <si>
    <t>Директор ООО "Большая перемена"</t>
  </si>
  <si>
    <t>Волков С.Н.</t>
  </si>
  <si>
    <t>Примерное 10- дневное меню</t>
  </si>
  <si>
    <t>для обучающихся в общеобразовательных учреждениях в возрасте  с 7 до 12 лет при 2-х разовом питании</t>
  </si>
  <si>
    <t>202___г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</si>
</sst>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26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7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2" fontId="18" fillId="0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view="pageBreakPreview" topLeftCell="A199" zoomScale="90" zoomScaleNormal="100" zoomScaleSheetLayoutView="90" workbookViewId="0">
      <selection activeCell="D139" sqref="D139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3"/>
      <c r="B1" s="63"/>
      <c r="C1" s="63"/>
      <c r="D1" s="69"/>
      <c r="E1" s="63"/>
      <c r="F1" s="63"/>
      <c r="G1" s="63"/>
      <c r="H1" s="63"/>
    </row>
    <row r="2" spans="1:8" ht="15.75" x14ac:dyDescent="0.2">
      <c r="A2" s="85" t="s">
        <v>103</v>
      </c>
      <c r="B2" s="85"/>
      <c r="C2" s="85"/>
      <c r="D2" s="85"/>
      <c r="E2" s="85"/>
      <c r="F2" s="85"/>
      <c r="G2" s="85"/>
      <c r="H2" s="8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6" t="s">
        <v>22</v>
      </c>
      <c r="B4" s="87" t="s">
        <v>21</v>
      </c>
      <c r="C4" s="88"/>
      <c r="D4" s="88"/>
      <c r="E4" s="88"/>
      <c r="F4" s="88"/>
      <c r="G4" s="88"/>
      <c r="H4" s="88"/>
    </row>
    <row r="5" spans="1:8" ht="15.75" customHeight="1" x14ac:dyDescent="0.2">
      <c r="A5" s="86"/>
      <c r="B5" s="87"/>
      <c r="C5" s="89" t="s">
        <v>9</v>
      </c>
      <c r="D5" s="92" t="s">
        <v>10</v>
      </c>
      <c r="E5" s="93"/>
      <c r="F5" s="93"/>
      <c r="G5" s="94"/>
      <c r="H5" s="89" t="s">
        <v>11</v>
      </c>
    </row>
    <row r="6" spans="1:8" ht="15.75" customHeight="1" x14ac:dyDescent="0.2">
      <c r="A6" s="86"/>
      <c r="B6" s="87"/>
      <c r="C6" s="89"/>
      <c r="D6" s="95"/>
      <c r="E6" s="87" t="s">
        <v>5</v>
      </c>
      <c r="F6" s="87" t="s">
        <v>6</v>
      </c>
      <c r="G6" s="87" t="s">
        <v>7</v>
      </c>
      <c r="H6" s="89"/>
    </row>
    <row r="7" spans="1:8" ht="15.75" customHeight="1" x14ac:dyDescent="0.2">
      <c r="A7" s="86"/>
      <c r="B7" s="87"/>
      <c r="C7" s="89"/>
      <c r="D7" s="96"/>
      <c r="E7" s="87"/>
      <c r="F7" s="87"/>
      <c r="G7" s="87"/>
      <c r="H7" s="89"/>
    </row>
    <row r="8" spans="1:8" ht="15.75" customHeight="1" x14ac:dyDescent="0.2">
      <c r="A8" s="86"/>
      <c r="B8" s="87"/>
      <c r="C8" s="89"/>
      <c r="D8" s="97"/>
      <c r="E8" s="87"/>
      <c r="F8" s="87"/>
      <c r="G8" s="87"/>
      <c r="H8" s="89"/>
    </row>
    <row r="9" spans="1:8" ht="15.75" x14ac:dyDescent="0.2">
      <c r="A9" s="90" t="s">
        <v>25</v>
      </c>
      <c r="B9" s="90"/>
      <c r="C9" s="90"/>
      <c r="D9" s="90"/>
      <c r="E9" s="90"/>
      <c r="F9" s="90"/>
      <c r="G9" s="90"/>
      <c r="H9" s="90"/>
    </row>
    <row r="10" spans="1:8" ht="15.75" x14ac:dyDescent="0.2">
      <c r="A10" s="91" t="s">
        <v>14</v>
      </c>
      <c r="B10" s="91"/>
      <c r="C10" s="91"/>
      <c r="D10" s="91"/>
      <c r="E10" s="91"/>
      <c r="F10" s="91"/>
      <c r="G10" s="91"/>
      <c r="H10" s="91"/>
    </row>
    <row r="11" spans="1:8" ht="15.75" x14ac:dyDescent="0.2">
      <c r="A11" s="64">
        <v>278</v>
      </c>
      <c r="B11" s="27" t="s">
        <v>47</v>
      </c>
      <c r="C11" s="23" t="s">
        <v>36</v>
      </c>
      <c r="D11" s="23">
        <f>20.28</f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70">
        <v>11.88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59</v>
      </c>
      <c r="C13" s="4">
        <v>10</v>
      </c>
      <c r="D13" s="70">
        <v>11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42</v>
      </c>
      <c r="C14" s="23">
        <v>200</v>
      </c>
      <c r="D14" s="23">
        <v>8.5299999999999994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24</v>
      </c>
      <c r="B15" s="3" t="s">
        <v>18</v>
      </c>
      <c r="C15" s="4">
        <v>30</v>
      </c>
      <c r="D15" s="70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24</v>
      </c>
      <c r="B16" s="10" t="s">
        <v>41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9"/>
      <c r="C17" s="17">
        <v>555</v>
      </c>
      <c r="D17" s="17">
        <f>SUM(D11:D16)</f>
        <v>65.900000000000006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H17/2350</f>
        <v>0.23656170212765956</v>
      </c>
    </row>
    <row r="19" spans="1:8" ht="15.75" x14ac:dyDescent="0.2">
      <c r="A19" s="78" t="s">
        <v>15</v>
      </c>
      <c r="B19" s="78"/>
      <c r="C19" s="78"/>
      <c r="D19" s="78"/>
      <c r="E19" s="78"/>
      <c r="F19" s="78"/>
      <c r="G19" s="78"/>
      <c r="H19" s="78"/>
    </row>
    <row r="20" spans="1:8" ht="15.75" x14ac:dyDescent="0.25">
      <c r="A20" s="2" t="s">
        <v>58</v>
      </c>
      <c r="B20" s="3" t="s">
        <v>53</v>
      </c>
      <c r="C20" s="4">
        <v>60</v>
      </c>
      <c r="D20" s="98">
        <v>5.64</v>
      </c>
      <c r="E20" s="4">
        <v>0.85</v>
      </c>
      <c r="F20" s="4">
        <v>3.6</v>
      </c>
      <c r="G20" s="4">
        <v>4.9000000000000004</v>
      </c>
      <c r="H20" s="4">
        <v>55.68</v>
      </c>
    </row>
    <row r="21" spans="1:8" ht="15.75" x14ac:dyDescent="0.2">
      <c r="A21" s="64">
        <v>145</v>
      </c>
      <c r="B21" s="19" t="s">
        <v>77</v>
      </c>
      <c r="C21" s="20" t="s">
        <v>36</v>
      </c>
      <c r="D21" s="98">
        <v>10.9</v>
      </c>
      <c r="E21" s="21">
        <v>2.56</v>
      </c>
      <c r="F21" s="21">
        <v>4.4800000000000004</v>
      </c>
      <c r="G21" s="21">
        <v>12.4</v>
      </c>
      <c r="H21" s="21">
        <v>84</v>
      </c>
    </row>
    <row r="22" spans="1:8" ht="15.75" x14ac:dyDescent="0.2">
      <c r="A22" s="5">
        <v>294</v>
      </c>
      <c r="B22" s="22" t="s">
        <v>54</v>
      </c>
      <c r="C22" s="7" t="s">
        <v>104</v>
      </c>
      <c r="D22" s="98">
        <v>22.64</v>
      </c>
      <c r="E22" s="7">
        <v>13.2</v>
      </c>
      <c r="F22" s="7">
        <v>9.4</v>
      </c>
      <c r="G22" s="7">
        <v>4.5999999999999996</v>
      </c>
      <c r="H22" s="7">
        <v>163.80000000000001</v>
      </c>
    </row>
    <row r="23" spans="1:8" ht="15.75" x14ac:dyDescent="0.25">
      <c r="A23" s="13">
        <v>476</v>
      </c>
      <c r="B23" s="15" t="s">
        <v>52</v>
      </c>
      <c r="C23" s="4">
        <v>150</v>
      </c>
      <c r="D23" s="98">
        <v>15.06</v>
      </c>
      <c r="E23" s="23">
        <v>4.0999999999999996</v>
      </c>
      <c r="F23" s="23">
        <v>11.7</v>
      </c>
      <c r="G23" s="23">
        <v>33.6</v>
      </c>
      <c r="H23" s="23">
        <v>286</v>
      </c>
    </row>
    <row r="24" spans="1:8" ht="15.75" x14ac:dyDescent="0.25">
      <c r="A24" s="9">
        <v>388</v>
      </c>
      <c r="B24" s="15" t="s">
        <v>3</v>
      </c>
      <c r="C24" s="4">
        <v>200</v>
      </c>
      <c r="D24" s="98">
        <v>8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24</v>
      </c>
      <c r="B25" s="15" t="s">
        <v>8</v>
      </c>
      <c r="C25" s="4">
        <v>30</v>
      </c>
      <c r="D25" s="98">
        <v>1.8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24</v>
      </c>
      <c r="B26" s="15" t="s">
        <v>1</v>
      </c>
      <c r="C26" s="4">
        <v>30</v>
      </c>
      <c r="D26" s="98">
        <v>1.86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64"/>
      <c r="C27" s="16">
        <v>795</v>
      </c>
      <c r="D27" s="68">
        <f>SUM(D20:D26)</f>
        <v>65.900000000000006</v>
      </c>
      <c r="E27" s="17">
        <f>SUM(E20:E26)</f>
        <v>27.009999999999998</v>
      </c>
      <c r="F27" s="17">
        <f>SUM(F20:F26)</f>
        <v>31.38</v>
      </c>
      <c r="G27" s="17">
        <f>SUM(G20:G26)</f>
        <v>105</v>
      </c>
      <c r="H27" s="25">
        <f>SUM(H20:H26)</f>
        <v>840.68000000000006</v>
      </c>
    </row>
    <row r="28" spans="1:8" ht="15.75" x14ac:dyDescent="0.25">
      <c r="A28" s="14"/>
      <c r="B28" s="64"/>
      <c r="C28" s="16"/>
      <c r="D28" s="68"/>
      <c r="E28" s="17"/>
      <c r="F28" s="17"/>
      <c r="G28" s="17"/>
      <c r="H28" s="18">
        <f>H27/2350</f>
        <v>0.35773617021276599</v>
      </c>
    </row>
    <row r="29" spans="1:8" ht="15.75" x14ac:dyDescent="0.25">
      <c r="A29" s="14"/>
      <c r="B29" s="26" t="s">
        <v>12</v>
      </c>
      <c r="C29" s="17">
        <f>C17+C27</f>
        <v>1350</v>
      </c>
      <c r="D29" s="17"/>
      <c r="E29" s="17">
        <f>E17+E27</f>
        <v>37.459999999999994</v>
      </c>
      <c r="F29" s="17">
        <f>F17+F27</f>
        <v>50.730000000000004</v>
      </c>
      <c r="G29" s="17">
        <f>G17+G27</f>
        <v>187.23000000000002</v>
      </c>
      <c r="H29" s="17">
        <f>H17+H27</f>
        <v>1396.6</v>
      </c>
    </row>
    <row r="30" spans="1:8" ht="15.75" x14ac:dyDescent="0.25">
      <c r="A30" s="14"/>
      <c r="B30" s="26"/>
      <c r="C30" s="17"/>
      <c r="D30" s="17"/>
      <c r="E30" s="17"/>
      <c r="F30" s="17"/>
      <c r="G30" s="17"/>
      <c r="H30" s="18">
        <f>H29/2350</f>
        <v>0.59429787234042553</v>
      </c>
    </row>
    <row r="31" spans="1:8" ht="15.75" x14ac:dyDescent="0.2">
      <c r="A31" s="79" t="s">
        <v>26</v>
      </c>
      <c r="B31" s="79"/>
      <c r="C31" s="79"/>
      <c r="D31" s="79"/>
      <c r="E31" s="79"/>
      <c r="F31" s="79"/>
      <c r="G31" s="79"/>
      <c r="H31" s="79"/>
    </row>
    <row r="32" spans="1:8" ht="15.75" x14ac:dyDescent="0.2">
      <c r="A32" s="78" t="s">
        <v>16</v>
      </c>
      <c r="B32" s="78"/>
      <c r="C32" s="78"/>
      <c r="D32" s="78"/>
      <c r="E32" s="78"/>
      <c r="F32" s="78"/>
      <c r="G32" s="78"/>
      <c r="H32" s="78"/>
    </row>
    <row r="33" spans="1:8" ht="15.75" x14ac:dyDescent="0.25">
      <c r="A33" s="9" t="s">
        <v>95</v>
      </c>
      <c r="B33" s="35" t="s">
        <v>83</v>
      </c>
      <c r="C33" s="23" t="s">
        <v>105</v>
      </c>
      <c r="D33" s="23">
        <v>43.1</v>
      </c>
      <c r="E33" s="36">
        <v>11.1</v>
      </c>
      <c r="F33" s="36">
        <v>9.5</v>
      </c>
      <c r="G33" s="36">
        <v>11.1</v>
      </c>
      <c r="H33" s="36">
        <v>183.3</v>
      </c>
    </row>
    <row r="34" spans="1:8" ht="15.75" x14ac:dyDescent="0.25">
      <c r="A34" s="9">
        <v>305</v>
      </c>
      <c r="B34" s="10" t="s">
        <v>56</v>
      </c>
      <c r="C34" s="11">
        <v>150</v>
      </c>
      <c r="D34" s="11">
        <v>16.829999999999998</v>
      </c>
      <c r="E34" s="12">
        <v>4.8</v>
      </c>
      <c r="F34" s="12">
        <v>4.5</v>
      </c>
      <c r="G34" s="12">
        <v>30.8</v>
      </c>
      <c r="H34" s="12">
        <v>183</v>
      </c>
    </row>
    <row r="35" spans="1:8" ht="15.75" x14ac:dyDescent="0.25">
      <c r="A35" s="13">
        <v>376</v>
      </c>
      <c r="B35" s="3" t="s">
        <v>0</v>
      </c>
      <c r="C35" s="4">
        <v>200</v>
      </c>
      <c r="D35" s="70">
        <v>3.12</v>
      </c>
      <c r="E35" s="4">
        <v>0.2</v>
      </c>
      <c r="F35" s="4">
        <v>0.1</v>
      </c>
      <c r="G35" s="4">
        <v>15</v>
      </c>
      <c r="H35" s="4">
        <v>60</v>
      </c>
    </row>
    <row r="36" spans="1:8" ht="15.75" x14ac:dyDescent="0.25">
      <c r="A36" s="9" t="s">
        <v>24</v>
      </c>
      <c r="B36" s="3" t="s">
        <v>18</v>
      </c>
      <c r="C36" s="4">
        <v>30</v>
      </c>
      <c r="D36" s="70">
        <v>2.85</v>
      </c>
      <c r="E36" s="4">
        <v>1.95</v>
      </c>
      <c r="F36" s="4">
        <v>0.6</v>
      </c>
      <c r="G36" s="4">
        <v>13.8</v>
      </c>
      <c r="H36" s="4">
        <v>69</v>
      </c>
    </row>
    <row r="37" spans="1:8" ht="15.75" x14ac:dyDescent="0.25">
      <c r="A37" s="14"/>
      <c r="B37" s="15"/>
      <c r="C37" s="16"/>
      <c r="D37" s="68"/>
      <c r="E37" s="17"/>
      <c r="F37" s="17"/>
      <c r="G37" s="17"/>
      <c r="H37" s="17"/>
    </row>
    <row r="38" spans="1:8" ht="15.75" x14ac:dyDescent="0.25">
      <c r="A38" s="14"/>
      <c r="B38" s="15"/>
      <c r="C38" s="16"/>
      <c r="D38" s="68"/>
      <c r="E38" s="17"/>
      <c r="F38" s="17"/>
      <c r="G38" s="17"/>
      <c r="H38" s="18"/>
    </row>
    <row r="39" spans="1:8" ht="15.75" x14ac:dyDescent="0.25">
      <c r="A39" s="14"/>
      <c r="B39" s="59"/>
      <c r="C39" s="17">
        <v>510</v>
      </c>
      <c r="D39" s="17">
        <f>SUM(D33:D36)</f>
        <v>65.899999999999991</v>
      </c>
      <c r="E39" s="17">
        <f>SUM(E33:E38)</f>
        <v>18.049999999999997</v>
      </c>
      <c r="F39" s="17">
        <f>SUM(F33:F38)</f>
        <v>14.7</v>
      </c>
      <c r="G39" s="17">
        <f>SUM(G33:G38)</f>
        <v>70.7</v>
      </c>
      <c r="H39" s="17">
        <f>SUM(H33:H38)</f>
        <v>495.3</v>
      </c>
    </row>
    <row r="40" spans="1:8" ht="15.75" x14ac:dyDescent="0.25">
      <c r="A40" s="14"/>
      <c r="B40" s="59"/>
      <c r="C40" s="17"/>
      <c r="D40" s="17"/>
      <c r="E40" s="17"/>
      <c r="F40" s="17"/>
      <c r="G40" s="17"/>
      <c r="H40" s="18">
        <f>H39/2350</f>
        <v>0.21076595744680851</v>
      </c>
    </row>
    <row r="41" spans="1:8" ht="15.75" x14ac:dyDescent="0.2">
      <c r="A41" s="78" t="s">
        <v>15</v>
      </c>
      <c r="B41" s="78"/>
      <c r="C41" s="78"/>
      <c r="D41" s="78"/>
      <c r="E41" s="78"/>
      <c r="F41" s="78"/>
      <c r="G41" s="78"/>
      <c r="H41" s="78"/>
    </row>
    <row r="42" spans="1:8" ht="15.75" x14ac:dyDescent="0.2">
      <c r="A42" s="61">
        <v>131</v>
      </c>
      <c r="B42" s="6" t="s">
        <v>94</v>
      </c>
      <c r="C42" s="23">
        <v>60</v>
      </c>
      <c r="D42" s="23">
        <v>6.35</v>
      </c>
      <c r="E42" s="31">
        <v>1.2</v>
      </c>
      <c r="F42" s="31"/>
      <c r="G42" s="31">
        <v>6.6</v>
      </c>
      <c r="H42" s="31">
        <v>30</v>
      </c>
    </row>
    <row r="43" spans="1:8" ht="15.75" x14ac:dyDescent="0.2">
      <c r="A43" s="64">
        <v>82</v>
      </c>
      <c r="B43" s="19" t="s">
        <v>60</v>
      </c>
      <c r="C43" s="32" t="s">
        <v>36</v>
      </c>
      <c r="D43" s="32">
        <v>10.24</v>
      </c>
      <c r="E43" s="23">
        <v>2.48</v>
      </c>
      <c r="F43" s="23">
        <v>4.4800000000000004</v>
      </c>
      <c r="G43" s="23">
        <v>12.4</v>
      </c>
      <c r="H43" s="23">
        <v>76.8</v>
      </c>
    </row>
    <row r="44" spans="1:8" ht="31.5" x14ac:dyDescent="0.2">
      <c r="A44" s="5" t="s">
        <v>81</v>
      </c>
      <c r="B44" s="33" t="s">
        <v>82</v>
      </c>
      <c r="C44" s="7" t="s">
        <v>104</v>
      </c>
      <c r="D44" s="7">
        <f>1.83+22.58</f>
        <v>24.409999999999997</v>
      </c>
      <c r="E44" s="7">
        <v>9.9600000000000009</v>
      </c>
      <c r="F44" s="7">
        <v>12.1</v>
      </c>
      <c r="G44" s="7">
        <v>11.16</v>
      </c>
      <c r="H44" s="8">
        <v>193.85</v>
      </c>
    </row>
    <row r="45" spans="1:8" ht="15.75" x14ac:dyDescent="0.25">
      <c r="A45" s="64">
        <v>171</v>
      </c>
      <c r="B45" s="10" t="s">
        <v>35</v>
      </c>
      <c r="C45" s="23">
        <v>150</v>
      </c>
      <c r="D45" s="23">
        <v>11.24</v>
      </c>
      <c r="E45" s="36">
        <v>8.1999999999999993</v>
      </c>
      <c r="F45" s="36">
        <v>6.3</v>
      </c>
      <c r="G45" s="36">
        <v>38.700000000000003</v>
      </c>
      <c r="H45" s="36">
        <v>245</v>
      </c>
    </row>
    <row r="46" spans="1:8" ht="15.75" x14ac:dyDescent="0.25">
      <c r="A46" s="9">
        <v>592</v>
      </c>
      <c r="B46" s="15" t="s">
        <v>48</v>
      </c>
      <c r="C46" s="4">
        <v>200</v>
      </c>
      <c r="D46" s="70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24</v>
      </c>
      <c r="B47" s="15" t="s">
        <v>8</v>
      </c>
      <c r="C47" s="4">
        <v>30</v>
      </c>
      <c r="D47" s="70">
        <v>1.8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24</v>
      </c>
      <c r="B48" s="15" t="s">
        <v>1</v>
      </c>
      <c r="C48" s="4">
        <v>30</v>
      </c>
      <c r="D48" s="70">
        <v>1.86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795</v>
      </c>
      <c r="D49" s="17">
        <f>SUM(D42:D48)</f>
        <v>65.900000000000006</v>
      </c>
      <c r="E49" s="17">
        <f>SUM(E42:E48)</f>
        <v>28.439999999999998</v>
      </c>
      <c r="F49" s="17">
        <f>SUM(F42:F48)</f>
        <v>24.979999999999997</v>
      </c>
      <c r="G49" s="17">
        <f>SUM(G42:G48)</f>
        <v>113.75999999999999</v>
      </c>
      <c r="H49" s="17">
        <f>SUM(H42:H48)</f>
        <v>779.85</v>
      </c>
    </row>
    <row r="50" spans="1:8" ht="15.75" x14ac:dyDescent="0.25">
      <c r="A50" s="14"/>
      <c r="B50" s="64"/>
      <c r="C50" s="16"/>
      <c r="D50" s="68"/>
      <c r="E50" s="17"/>
      <c r="F50" s="17"/>
      <c r="G50" s="17"/>
      <c r="H50" s="18">
        <f>H49/2350</f>
        <v>0.33185106382978724</v>
      </c>
    </row>
    <row r="51" spans="1:8" ht="15.75" x14ac:dyDescent="0.25">
      <c r="A51" s="14"/>
      <c r="B51" s="26" t="s">
        <v>12</v>
      </c>
      <c r="C51" s="17">
        <f>C39+C49</f>
        <v>1305</v>
      </c>
      <c r="D51" s="17"/>
      <c r="E51" s="17">
        <f>E39+E49</f>
        <v>46.489999999999995</v>
      </c>
      <c r="F51" s="17">
        <f>F39+F49</f>
        <v>39.679999999999993</v>
      </c>
      <c r="G51" s="17">
        <f>G39+G49</f>
        <v>184.45999999999998</v>
      </c>
      <c r="H51" s="17">
        <f>H39+H49</f>
        <v>1275.1500000000001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H51/2350</f>
        <v>0.54261702127659583</v>
      </c>
    </row>
    <row r="53" spans="1:8" ht="15.75" x14ac:dyDescent="0.2">
      <c r="A53" s="79" t="s">
        <v>27</v>
      </c>
      <c r="B53" s="79"/>
      <c r="C53" s="79"/>
      <c r="D53" s="79"/>
      <c r="E53" s="79"/>
      <c r="F53" s="79"/>
      <c r="G53" s="79"/>
      <c r="H53" s="79"/>
    </row>
    <row r="54" spans="1:8" ht="15.75" x14ac:dyDescent="0.2">
      <c r="A54" s="78" t="s">
        <v>16</v>
      </c>
      <c r="B54" s="78"/>
      <c r="C54" s="78"/>
      <c r="D54" s="78"/>
      <c r="E54" s="78"/>
      <c r="F54" s="78"/>
      <c r="G54" s="78"/>
      <c r="H54" s="78"/>
    </row>
    <row r="55" spans="1:8" ht="15.75" x14ac:dyDescent="0.2">
      <c r="A55" s="5" t="s">
        <v>96</v>
      </c>
      <c r="B55" s="6" t="s">
        <v>80</v>
      </c>
      <c r="C55" s="7" t="s">
        <v>105</v>
      </c>
      <c r="D55" s="7">
        <f>1.83+37.66</f>
        <v>39.489999999999995</v>
      </c>
      <c r="E55" s="7">
        <v>13.23</v>
      </c>
      <c r="F55" s="7">
        <v>12.4</v>
      </c>
      <c r="G55" s="7">
        <v>15.08</v>
      </c>
      <c r="H55" s="8">
        <v>223.8</v>
      </c>
    </row>
    <row r="56" spans="1:8" ht="15.75" x14ac:dyDescent="0.25">
      <c r="A56" s="64">
        <v>469</v>
      </c>
      <c r="B56" s="15" t="s">
        <v>23</v>
      </c>
      <c r="C56" s="4">
        <v>150</v>
      </c>
      <c r="D56" s="70">
        <v>15.34</v>
      </c>
      <c r="E56" s="34">
        <v>5.5</v>
      </c>
      <c r="F56" s="34">
        <v>4.8</v>
      </c>
      <c r="G56" s="34">
        <v>38.299999999999997</v>
      </c>
      <c r="H56" s="34">
        <v>191</v>
      </c>
    </row>
    <row r="57" spans="1:8" ht="15.75" x14ac:dyDescent="0.25">
      <c r="A57" s="66">
        <v>382</v>
      </c>
      <c r="B57" s="10" t="s">
        <v>13</v>
      </c>
      <c r="C57" s="67">
        <v>200</v>
      </c>
      <c r="D57" s="70">
        <v>8.2200000000000006</v>
      </c>
      <c r="E57" s="67">
        <v>2.9</v>
      </c>
      <c r="F57" s="67">
        <v>2.5</v>
      </c>
      <c r="G57" s="67">
        <v>24.8</v>
      </c>
      <c r="H57" s="67">
        <v>134</v>
      </c>
    </row>
    <row r="58" spans="1:8" ht="15.75" x14ac:dyDescent="0.25">
      <c r="A58" s="9" t="s">
        <v>24</v>
      </c>
      <c r="B58" s="3" t="s">
        <v>18</v>
      </c>
      <c r="C58" s="4">
        <v>30</v>
      </c>
      <c r="D58" s="70">
        <v>2.85</v>
      </c>
      <c r="E58" s="4">
        <v>1.95</v>
      </c>
      <c r="F58" s="4">
        <v>0.6</v>
      </c>
      <c r="G58" s="4">
        <v>13.8</v>
      </c>
      <c r="H58" s="4">
        <v>69</v>
      </c>
    </row>
    <row r="59" spans="1:8" ht="15.75" x14ac:dyDescent="0.25">
      <c r="A59" s="14"/>
      <c r="B59" s="62"/>
      <c r="C59" s="17">
        <v>510</v>
      </c>
      <c r="D59" s="17">
        <f>SUM(D55:D58)</f>
        <v>65.899999999999991</v>
      </c>
      <c r="E59" s="17">
        <f>SUM(E55:E58)</f>
        <v>23.58</v>
      </c>
      <c r="F59" s="17">
        <f>SUM(F55:F58)</f>
        <v>20.3</v>
      </c>
      <c r="G59" s="17">
        <f>SUM(G55:G58)</f>
        <v>91.97999999999999</v>
      </c>
      <c r="H59" s="17">
        <f>SUM(H55:H58)</f>
        <v>617.79999999999995</v>
      </c>
    </row>
    <row r="60" spans="1:8" ht="15.75" x14ac:dyDescent="0.25">
      <c r="A60" s="14"/>
      <c r="B60" s="64"/>
      <c r="C60" s="16"/>
      <c r="D60" s="68"/>
      <c r="E60" s="17"/>
      <c r="F60" s="17"/>
      <c r="G60" s="17"/>
      <c r="H60" s="18">
        <f>H59/2350</f>
        <v>0.26289361702127656</v>
      </c>
    </row>
    <row r="61" spans="1:8" ht="15.75" x14ac:dyDescent="0.2">
      <c r="A61" s="78" t="s">
        <v>15</v>
      </c>
      <c r="B61" s="78"/>
      <c r="C61" s="78"/>
      <c r="D61" s="78"/>
      <c r="E61" s="78"/>
      <c r="F61" s="78"/>
      <c r="G61" s="78"/>
      <c r="H61" s="78"/>
    </row>
    <row r="62" spans="1:8" ht="15.75" x14ac:dyDescent="0.2">
      <c r="A62" s="37" t="s">
        <v>57</v>
      </c>
      <c r="B62" s="30" t="s">
        <v>84</v>
      </c>
      <c r="C62" s="23">
        <v>60</v>
      </c>
      <c r="D62" s="23">
        <v>5.78</v>
      </c>
      <c r="E62" s="23">
        <v>0.96</v>
      </c>
      <c r="F62" s="23">
        <v>3.06</v>
      </c>
      <c r="G62" s="23">
        <v>4.1399999999999997</v>
      </c>
      <c r="H62" s="23">
        <v>48</v>
      </c>
    </row>
    <row r="63" spans="1:8" ht="15.75" x14ac:dyDescent="0.2">
      <c r="A63" s="64">
        <v>102</v>
      </c>
      <c r="B63" s="59" t="s">
        <v>61</v>
      </c>
      <c r="C63" s="38">
        <v>200</v>
      </c>
      <c r="D63" s="38">
        <v>13.62</v>
      </c>
      <c r="E63" s="12">
        <v>5.12</v>
      </c>
      <c r="F63" s="12">
        <v>3.6</v>
      </c>
      <c r="G63" s="12">
        <v>17.399999999999999</v>
      </c>
      <c r="H63" s="12">
        <v>112.8</v>
      </c>
    </row>
    <row r="64" spans="1:8" ht="15.75" x14ac:dyDescent="0.2">
      <c r="A64" s="64">
        <v>259</v>
      </c>
      <c r="B64" s="59" t="s">
        <v>106</v>
      </c>
      <c r="C64" s="38" t="s">
        <v>107</v>
      </c>
      <c r="D64" s="38">
        <f>1.83+31.01</f>
        <v>32.840000000000003</v>
      </c>
      <c r="E64" s="12">
        <v>14.77</v>
      </c>
      <c r="F64" s="12">
        <v>13.55</v>
      </c>
      <c r="G64" s="12">
        <v>29.61</v>
      </c>
      <c r="H64" s="12">
        <v>390.04</v>
      </c>
    </row>
    <row r="65" spans="1:8" ht="15.75" x14ac:dyDescent="0.25">
      <c r="A65" s="9">
        <v>699</v>
      </c>
      <c r="B65" s="15" t="s">
        <v>65</v>
      </c>
      <c r="C65" s="4">
        <v>200</v>
      </c>
      <c r="D65" s="70">
        <v>10</v>
      </c>
      <c r="E65" s="24">
        <v>0.2</v>
      </c>
      <c r="F65" s="24"/>
      <c r="G65" s="24">
        <v>25.7</v>
      </c>
      <c r="H65" s="24">
        <v>104</v>
      </c>
    </row>
    <row r="66" spans="1:8" ht="15.75" x14ac:dyDescent="0.25">
      <c r="A66" s="9" t="s">
        <v>24</v>
      </c>
      <c r="B66" s="15" t="s">
        <v>8</v>
      </c>
      <c r="C66" s="4">
        <v>30</v>
      </c>
      <c r="D66" s="70">
        <v>1.8</v>
      </c>
      <c r="E66" s="24">
        <v>2.4</v>
      </c>
      <c r="F66" s="24">
        <v>0.5</v>
      </c>
      <c r="G66" s="24">
        <v>12</v>
      </c>
      <c r="H66" s="24">
        <v>66</v>
      </c>
    </row>
    <row r="67" spans="1:8" ht="15.75" x14ac:dyDescent="0.25">
      <c r="A67" s="9" t="s">
        <v>24</v>
      </c>
      <c r="B67" s="15" t="s">
        <v>1</v>
      </c>
      <c r="C67" s="4">
        <v>30</v>
      </c>
      <c r="D67" s="70">
        <v>1.86</v>
      </c>
      <c r="E67" s="24">
        <v>3.2</v>
      </c>
      <c r="F67" s="24">
        <v>1.4</v>
      </c>
      <c r="G67" s="24">
        <v>13.1</v>
      </c>
      <c r="H67" s="24">
        <v>82.2</v>
      </c>
    </row>
    <row r="68" spans="1:8" ht="15.75" x14ac:dyDescent="0.25">
      <c r="A68" s="14"/>
      <c r="B68" s="59"/>
      <c r="C68" s="17">
        <v>760</v>
      </c>
      <c r="D68" s="17">
        <f>SUM(D62:D67)</f>
        <v>65.900000000000006</v>
      </c>
      <c r="E68" s="17">
        <f t="shared" ref="E68:H68" si="0">SUM(E62:E67)</f>
        <v>26.65</v>
      </c>
      <c r="F68" s="17">
        <f t="shared" si="0"/>
        <v>22.11</v>
      </c>
      <c r="G68" s="17">
        <f t="shared" si="0"/>
        <v>101.94999999999999</v>
      </c>
      <c r="H68" s="25">
        <f t="shared" si="0"/>
        <v>803.04000000000008</v>
      </c>
    </row>
    <row r="69" spans="1:8" ht="15.75" x14ac:dyDescent="0.25">
      <c r="A69" s="14"/>
      <c r="B69" s="59"/>
      <c r="C69" s="17"/>
      <c r="D69" s="17"/>
      <c r="E69" s="17"/>
      <c r="F69" s="17"/>
      <c r="G69" s="17"/>
      <c r="H69" s="18">
        <f>H68/2350</f>
        <v>0.34171914893617023</v>
      </c>
    </row>
    <row r="70" spans="1:8" ht="15.75" x14ac:dyDescent="0.25">
      <c r="A70" s="14"/>
      <c r="B70" s="26" t="s">
        <v>12</v>
      </c>
      <c r="C70" s="17">
        <f>C59+C68</f>
        <v>1270</v>
      </c>
      <c r="D70" s="17"/>
      <c r="E70" s="17">
        <f>E59+E68</f>
        <v>50.23</v>
      </c>
      <c r="F70" s="17">
        <f>F59+F68</f>
        <v>42.41</v>
      </c>
      <c r="G70" s="17">
        <f>G59+G68</f>
        <v>193.92999999999998</v>
      </c>
      <c r="H70" s="17">
        <f>H59+H68</f>
        <v>1420.8400000000001</v>
      </c>
    </row>
    <row r="71" spans="1:8" ht="15.75" x14ac:dyDescent="0.25">
      <c r="A71" s="14"/>
      <c r="B71" s="26"/>
      <c r="C71" s="17"/>
      <c r="D71" s="17"/>
      <c r="E71" s="17"/>
      <c r="F71" s="17"/>
      <c r="G71" s="17"/>
      <c r="H71" s="18">
        <f>H70/2350</f>
        <v>0.60461276595744684</v>
      </c>
    </row>
    <row r="72" spans="1:8" ht="15.75" x14ac:dyDescent="0.2">
      <c r="A72" s="79" t="s">
        <v>28</v>
      </c>
      <c r="B72" s="79"/>
      <c r="C72" s="79"/>
      <c r="D72" s="79"/>
      <c r="E72" s="79"/>
      <c r="F72" s="79"/>
      <c r="G72" s="79"/>
      <c r="H72" s="79"/>
    </row>
    <row r="73" spans="1:8" ht="15.75" x14ac:dyDescent="0.2">
      <c r="A73" s="78" t="s">
        <v>16</v>
      </c>
      <c r="B73" s="78"/>
      <c r="C73" s="78"/>
      <c r="D73" s="78"/>
      <c r="E73" s="78"/>
      <c r="F73" s="78"/>
      <c r="G73" s="78"/>
      <c r="H73" s="78"/>
    </row>
    <row r="74" spans="1:8" ht="15.75" x14ac:dyDescent="0.25">
      <c r="A74" s="9">
        <v>320</v>
      </c>
      <c r="B74" s="10" t="s">
        <v>85</v>
      </c>
      <c r="C74" s="38">
        <v>150</v>
      </c>
      <c r="D74" s="38">
        <v>40.47</v>
      </c>
      <c r="E74" s="12">
        <v>18</v>
      </c>
      <c r="F74" s="12">
        <v>13.6</v>
      </c>
      <c r="G74" s="12">
        <v>34.200000000000003</v>
      </c>
      <c r="H74" s="12">
        <v>206</v>
      </c>
    </row>
    <row r="75" spans="1:8" ht="15.75" x14ac:dyDescent="0.25">
      <c r="A75" s="9" t="s">
        <v>86</v>
      </c>
      <c r="B75" s="10" t="s">
        <v>87</v>
      </c>
      <c r="C75" s="38">
        <v>20</v>
      </c>
      <c r="D75" s="38">
        <v>5.5</v>
      </c>
      <c r="E75" s="12">
        <v>1.3</v>
      </c>
      <c r="F75" s="12">
        <v>1.4</v>
      </c>
      <c r="G75" s="12">
        <v>10.199999999999999</v>
      </c>
      <c r="H75" s="12">
        <v>59.6</v>
      </c>
    </row>
    <row r="76" spans="1:8" ht="15.75" x14ac:dyDescent="0.25">
      <c r="A76" s="9" t="s">
        <v>24</v>
      </c>
      <c r="B76" s="3" t="s">
        <v>18</v>
      </c>
      <c r="C76" s="4">
        <v>30</v>
      </c>
      <c r="D76" s="70">
        <v>2.85</v>
      </c>
      <c r="E76" s="4">
        <v>1.95</v>
      </c>
      <c r="F76" s="4">
        <v>0.6</v>
      </c>
      <c r="G76" s="4">
        <v>13.8</v>
      </c>
      <c r="H76" s="4">
        <v>69</v>
      </c>
    </row>
    <row r="77" spans="1:8" ht="15.75" x14ac:dyDescent="0.25">
      <c r="A77" s="64">
        <v>581</v>
      </c>
      <c r="B77" s="10" t="s">
        <v>112</v>
      </c>
      <c r="C77" s="4">
        <v>200</v>
      </c>
      <c r="D77" s="70">
        <v>5.72</v>
      </c>
      <c r="E77" s="4">
        <v>0.1</v>
      </c>
      <c r="F77" s="4">
        <v>0.1</v>
      </c>
      <c r="G77" s="4">
        <v>20</v>
      </c>
      <c r="H77" s="4">
        <v>81</v>
      </c>
    </row>
    <row r="78" spans="1:8" ht="15.75" x14ac:dyDescent="0.25">
      <c r="A78" s="64"/>
      <c r="B78" s="10" t="s">
        <v>41</v>
      </c>
      <c r="C78" s="28">
        <v>150</v>
      </c>
      <c r="D78" s="28">
        <v>11.36</v>
      </c>
      <c r="E78" s="23">
        <v>0.6</v>
      </c>
      <c r="F78" s="23">
        <v>0.6</v>
      </c>
      <c r="G78" s="28">
        <v>14.7</v>
      </c>
      <c r="H78" s="29">
        <v>70.5</v>
      </c>
    </row>
    <row r="79" spans="1:8" ht="15.75" x14ac:dyDescent="0.25">
      <c r="A79" s="14"/>
      <c r="B79" s="59"/>
      <c r="C79" s="17">
        <f t="shared" ref="C79:H79" si="1">SUM(C74:C78)</f>
        <v>550</v>
      </c>
      <c r="D79" s="17">
        <f>SUM(D74:D78)</f>
        <v>65.900000000000006</v>
      </c>
      <c r="E79" s="17">
        <f t="shared" si="1"/>
        <v>21.950000000000003</v>
      </c>
      <c r="F79" s="17">
        <f t="shared" si="1"/>
        <v>16.3</v>
      </c>
      <c r="G79" s="17">
        <f t="shared" si="1"/>
        <v>92.9</v>
      </c>
      <c r="H79" s="17">
        <f t="shared" si="1"/>
        <v>486.1</v>
      </c>
    </row>
    <row r="80" spans="1:8" ht="15.75" x14ac:dyDescent="0.25">
      <c r="A80" s="14"/>
      <c r="B80" s="59"/>
      <c r="C80" s="17"/>
      <c r="D80" s="17"/>
      <c r="E80" s="17"/>
      <c r="F80" s="17"/>
      <c r="G80" s="17"/>
      <c r="H80" s="18">
        <f>H79/2350</f>
        <v>0.20685106382978724</v>
      </c>
    </row>
    <row r="81" spans="1:8" ht="15.75" x14ac:dyDescent="0.2">
      <c r="A81" s="78" t="s">
        <v>15</v>
      </c>
      <c r="B81" s="78"/>
      <c r="C81" s="78"/>
      <c r="D81" s="78"/>
      <c r="E81" s="78"/>
      <c r="F81" s="78"/>
      <c r="G81" s="78"/>
      <c r="H81" s="78"/>
    </row>
    <row r="82" spans="1:8" ht="15.75" x14ac:dyDescent="0.25">
      <c r="A82" s="37" t="s">
        <v>110</v>
      </c>
      <c r="B82" s="43" t="s">
        <v>111</v>
      </c>
      <c r="C82" s="28">
        <v>60</v>
      </c>
      <c r="D82" s="70">
        <v>5.8</v>
      </c>
      <c r="E82" s="28">
        <v>0.9</v>
      </c>
      <c r="F82" s="28">
        <v>0.1</v>
      </c>
      <c r="G82" s="28">
        <v>5.2</v>
      </c>
      <c r="H82" s="28">
        <v>25.2</v>
      </c>
    </row>
    <row r="83" spans="1:8" ht="31.5" x14ac:dyDescent="0.25">
      <c r="A83" s="9">
        <v>96</v>
      </c>
      <c r="B83" s="39" t="s">
        <v>17</v>
      </c>
      <c r="C83" s="7" t="s">
        <v>36</v>
      </c>
      <c r="D83" s="7">
        <v>14.56</v>
      </c>
      <c r="E83" s="7">
        <v>2.4</v>
      </c>
      <c r="F83" s="7">
        <v>4.6399999999999997</v>
      </c>
      <c r="G83" s="7">
        <v>23.76</v>
      </c>
      <c r="H83" s="7">
        <v>106.4</v>
      </c>
    </row>
    <row r="84" spans="1:8" ht="15.75" x14ac:dyDescent="0.25">
      <c r="A84" s="64">
        <v>265</v>
      </c>
      <c r="B84" s="10" t="s">
        <v>71</v>
      </c>
      <c r="C84" s="23" t="s">
        <v>107</v>
      </c>
      <c r="D84" s="23">
        <f>1.83+28.05</f>
        <v>29.880000000000003</v>
      </c>
      <c r="E84" s="36">
        <v>17.489999999999998</v>
      </c>
      <c r="F84" s="36">
        <v>15.07</v>
      </c>
      <c r="G84" s="36">
        <v>40.6</v>
      </c>
      <c r="H84" s="36">
        <v>391.6</v>
      </c>
    </row>
    <row r="85" spans="1:8" ht="15.75" x14ac:dyDescent="0.25">
      <c r="A85" s="64">
        <v>276</v>
      </c>
      <c r="B85" s="40" t="s">
        <v>43</v>
      </c>
      <c r="C85" s="28">
        <v>200</v>
      </c>
      <c r="D85" s="28">
        <v>12</v>
      </c>
      <c r="E85" s="23">
        <v>0.1</v>
      </c>
      <c r="F85" s="23"/>
      <c r="G85" s="23">
        <v>27.9</v>
      </c>
      <c r="H85" s="28">
        <v>111</v>
      </c>
    </row>
    <row r="86" spans="1:8" ht="15.75" x14ac:dyDescent="0.25">
      <c r="A86" s="9" t="s">
        <v>24</v>
      </c>
      <c r="B86" s="15" t="s">
        <v>8</v>
      </c>
      <c r="C86" s="4">
        <v>30</v>
      </c>
      <c r="D86" s="70">
        <v>1.8</v>
      </c>
      <c r="E86" s="24">
        <v>2.4</v>
      </c>
      <c r="F86" s="24">
        <v>0.5</v>
      </c>
      <c r="G86" s="24">
        <v>12</v>
      </c>
      <c r="H86" s="24">
        <v>66</v>
      </c>
    </row>
    <row r="87" spans="1:8" ht="15.75" x14ac:dyDescent="0.25">
      <c r="A87" s="9" t="s">
        <v>24</v>
      </c>
      <c r="B87" s="15" t="s">
        <v>1</v>
      </c>
      <c r="C87" s="4">
        <v>30</v>
      </c>
      <c r="D87" s="70">
        <v>1.86</v>
      </c>
      <c r="E87" s="24">
        <v>3.2</v>
      </c>
      <c r="F87" s="24">
        <v>1.4</v>
      </c>
      <c r="G87" s="24">
        <v>13.1</v>
      </c>
      <c r="H87" s="24">
        <v>82.2</v>
      </c>
    </row>
    <row r="88" spans="1:8" ht="15.75" x14ac:dyDescent="0.25">
      <c r="A88" s="14"/>
      <c r="B88" s="59"/>
      <c r="C88" s="17">
        <v>765</v>
      </c>
      <c r="D88" s="17">
        <f>SUM(D82:D87)</f>
        <v>65.900000000000006</v>
      </c>
      <c r="E88" s="17">
        <f>SUM(E82:E87)</f>
        <v>26.49</v>
      </c>
      <c r="F88" s="17">
        <f>SUM(F82:F87)</f>
        <v>21.709999999999997</v>
      </c>
      <c r="G88" s="17">
        <f>SUM(G82:G87)</f>
        <v>122.56</v>
      </c>
      <c r="H88" s="41">
        <f>SUM(H82:H87)</f>
        <v>782.40000000000009</v>
      </c>
    </row>
    <row r="89" spans="1:8" ht="15.75" x14ac:dyDescent="0.25">
      <c r="A89" s="14"/>
      <c r="B89" s="59"/>
      <c r="C89" s="17"/>
      <c r="D89" s="17"/>
      <c r="E89" s="17"/>
      <c r="F89" s="17"/>
      <c r="G89" s="17"/>
      <c r="H89" s="18">
        <f>H88/2350</f>
        <v>0.332936170212766</v>
      </c>
    </row>
    <row r="90" spans="1:8" ht="15.75" x14ac:dyDescent="0.25">
      <c r="A90" s="14"/>
      <c r="B90" s="26" t="s">
        <v>12</v>
      </c>
      <c r="C90" s="17">
        <f>C79+C88</f>
        <v>1315</v>
      </c>
      <c r="D90" s="17"/>
      <c r="E90" s="17">
        <f>E79+E88</f>
        <v>48.44</v>
      </c>
      <c r="F90" s="17">
        <f>F79+F88</f>
        <v>38.01</v>
      </c>
      <c r="G90" s="17">
        <f>G79+G88</f>
        <v>215.46</v>
      </c>
      <c r="H90" s="17">
        <f>H79+H88</f>
        <v>1268.5</v>
      </c>
    </row>
    <row r="91" spans="1:8" ht="15.75" x14ac:dyDescent="0.25">
      <c r="A91" s="14"/>
      <c r="B91" s="26"/>
      <c r="C91" s="17"/>
      <c r="D91" s="17"/>
      <c r="E91" s="17"/>
      <c r="F91" s="17"/>
      <c r="G91" s="17"/>
      <c r="H91" s="18">
        <f>H90/2350</f>
        <v>0.53978723404255324</v>
      </c>
    </row>
    <row r="92" spans="1:8" ht="15.75" x14ac:dyDescent="0.2">
      <c r="A92" s="79" t="s">
        <v>29</v>
      </c>
      <c r="B92" s="79"/>
      <c r="C92" s="79"/>
      <c r="D92" s="79"/>
      <c r="E92" s="79"/>
      <c r="F92" s="79"/>
      <c r="G92" s="79"/>
      <c r="H92" s="79"/>
    </row>
    <row r="93" spans="1:8" ht="15.75" x14ac:dyDescent="0.2">
      <c r="A93" s="78" t="s">
        <v>16</v>
      </c>
      <c r="B93" s="78"/>
      <c r="C93" s="78"/>
      <c r="D93" s="78"/>
      <c r="E93" s="78"/>
      <c r="F93" s="78"/>
      <c r="G93" s="78"/>
      <c r="H93" s="78"/>
    </row>
    <row r="94" spans="1:8" ht="15.75" x14ac:dyDescent="0.2">
      <c r="A94" s="64">
        <v>174</v>
      </c>
      <c r="B94" s="42" t="s">
        <v>62</v>
      </c>
      <c r="C94" s="23" t="s">
        <v>36</v>
      </c>
      <c r="D94" s="23">
        <f>1.83+16.98</f>
        <v>18.810000000000002</v>
      </c>
      <c r="E94" s="23">
        <v>4.2</v>
      </c>
      <c r="F94" s="23">
        <v>7.6</v>
      </c>
      <c r="G94" s="23">
        <v>30.2</v>
      </c>
      <c r="H94" s="23">
        <v>206.4</v>
      </c>
    </row>
    <row r="95" spans="1:8" ht="15.75" x14ac:dyDescent="0.25">
      <c r="A95" s="9">
        <v>15</v>
      </c>
      <c r="B95" s="3" t="s">
        <v>19</v>
      </c>
      <c r="C95" s="4">
        <v>15</v>
      </c>
      <c r="D95" s="70">
        <v>12.58</v>
      </c>
      <c r="E95" s="4">
        <v>3.45</v>
      </c>
      <c r="F95" s="4">
        <v>4.45</v>
      </c>
      <c r="G95" s="4">
        <v>0</v>
      </c>
      <c r="H95" s="4">
        <v>54.5</v>
      </c>
    </row>
    <row r="96" spans="1:8" ht="15.75" x14ac:dyDescent="0.25">
      <c r="A96" s="2">
        <v>14</v>
      </c>
      <c r="B96" s="3" t="s">
        <v>2</v>
      </c>
      <c r="C96" s="4">
        <v>10</v>
      </c>
      <c r="D96" s="70">
        <v>11.88</v>
      </c>
      <c r="E96" s="4">
        <v>0.1</v>
      </c>
      <c r="F96" s="4">
        <v>7.2</v>
      </c>
      <c r="G96" s="4">
        <v>0.13</v>
      </c>
      <c r="H96" s="4">
        <v>65.72</v>
      </c>
    </row>
    <row r="97" spans="1:8" ht="15.75" x14ac:dyDescent="0.25">
      <c r="A97" s="2">
        <v>209</v>
      </c>
      <c r="B97" s="3" t="s">
        <v>51</v>
      </c>
      <c r="C97" s="4">
        <v>40</v>
      </c>
      <c r="D97" s="70">
        <v>11.16</v>
      </c>
      <c r="E97" s="4">
        <v>5.0999999999999996</v>
      </c>
      <c r="F97" s="4">
        <v>4.5999999999999996</v>
      </c>
      <c r="G97" s="4">
        <v>0.3</v>
      </c>
      <c r="H97" s="4">
        <v>63</v>
      </c>
    </row>
    <row r="98" spans="1:8" ht="15.75" x14ac:dyDescent="0.25">
      <c r="A98" s="9">
        <v>580</v>
      </c>
      <c r="B98" s="3" t="s">
        <v>40</v>
      </c>
      <c r="C98" s="4">
        <v>200</v>
      </c>
      <c r="D98" s="70">
        <v>8.6199999999999992</v>
      </c>
      <c r="E98" s="4">
        <v>1.7</v>
      </c>
      <c r="F98" s="4">
        <v>1.3</v>
      </c>
      <c r="G98" s="4">
        <v>17.399999999999999</v>
      </c>
      <c r="H98" s="4">
        <v>88</v>
      </c>
    </row>
    <row r="99" spans="1:8" ht="15.75" x14ac:dyDescent="0.25">
      <c r="A99" s="9" t="s">
        <v>24</v>
      </c>
      <c r="B99" s="3" t="s">
        <v>18</v>
      </c>
      <c r="C99" s="4">
        <v>30</v>
      </c>
      <c r="D99" s="70">
        <v>2.85</v>
      </c>
      <c r="E99" s="4">
        <v>1.95</v>
      </c>
      <c r="F99" s="4">
        <v>0.6</v>
      </c>
      <c r="G99" s="4">
        <v>13.8</v>
      </c>
      <c r="H99" s="4">
        <v>69</v>
      </c>
    </row>
    <row r="100" spans="1:8" ht="15.75" x14ac:dyDescent="0.25">
      <c r="A100" s="9"/>
      <c r="B100" s="10"/>
      <c r="C100" s="28"/>
      <c r="D100" s="17">
        <f>SUM(D94:D99)</f>
        <v>65.900000000000006</v>
      </c>
      <c r="E100" s="23"/>
      <c r="F100" s="23"/>
      <c r="G100" s="28"/>
      <c r="H100" s="29"/>
    </row>
    <row r="101" spans="1:8" ht="15.75" x14ac:dyDescent="0.25">
      <c r="A101" s="15"/>
      <c r="B101" s="10"/>
      <c r="C101" s="17">
        <v>500</v>
      </c>
      <c r="D101" s="17"/>
      <c r="E101" s="17">
        <f>SUM(E94:E100)</f>
        <v>16.5</v>
      </c>
      <c r="F101" s="17">
        <f>SUM(F94:F100)</f>
        <v>25.750000000000004</v>
      </c>
      <c r="G101" s="17">
        <f>SUM(G94:G100)</f>
        <v>61.83</v>
      </c>
      <c r="H101" s="17">
        <f>SUM(H94:H100)</f>
        <v>546.62</v>
      </c>
    </row>
    <row r="102" spans="1:8" ht="15.75" x14ac:dyDescent="0.25">
      <c r="A102" s="15"/>
      <c r="B102" s="10"/>
      <c r="C102" s="17"/>
      <c r="D102" s="17"/>
      <c r="E102" s="17"/>
      <c r="F102" s="17"/>
      <c r="G102" s="17"/>
      <c r="H102" s="18">
        <f>H101/2350</f>
        <v>0.23260425531914894</v>
      </c>
    </row>
    <row r="103" spans="1:8" ht="15.75" x14ac:dyDescent="0.2">
      <c r="A103" s="78" t="s">
        <v>15</v>
      </c>
      <c r="B103" s="78"/>
      <c r="C103" s="78"/>
      <c r="D103" s="78"/>
      <c r="E103" s="78"/>
      <c r="F103" s="78"/>
      <c r="G103" s="78"/>
      <c r="H103" s="78"/>
    </row>
    <row r="104" spans="1:8" ht="15.75" x14ac:dyDescent="0.2">
      <c r="A104" s="65">
        <v>484</v>
      </c>
      <c r="B104" s="30" t="s">
        <v>39</v>
      </c>
      <c r="C104" s="23">
        <v>60</v>
      </c>
      <c r="D104" s="23">
        <v>7.1</v>
      </c>
      <c r="E104" s="31">
        <v>0.68</v>
      </c>
      <c r="F104" s="31">
        <v>2.72</v>
      </c>
      <c r="G104" s="31">
        <v>5.88</v>
      </c>
      <c r="H104" s="31">
        <v>39.6</v>
      </c>
    </row>
    <row r="105" spans="1:8" ht="31.5" x14ac:dyDescent="0.2">
      <c r="A105" s="64">
        <v>166</v>
      </c>
      <c r="B105" s="44" t="s">
        <v>63</v>
      </c>
      <c r="C105" s="45">
        <v>200</v>
      </c>
      <c r="D105" s="23">
        <v>10.58</v>
      </c>
      <c r="E105" s="23">
        <v>3.12</v>
      </c>
      <c r="F105" s="23">
        <v>2.2400000000000002</v>
      </c>
      <c r="G105" s="23">
        <v>16</v>
      </c>
      <c r="H105" s="23">
        <v>96.8</v>
      </c>
    </row>
    <row r="106" spans="1:8" ht="15.75" x14ac:dyDescent="0.25">
      <c r="A106" s="9" t="s">
        <v>95</v>
      </c>
      <c r="B106" s="35" t="s">
        <v>83</v>
      </c>
      <c r="C106" s="23" t="s">
        <v>104</v>
      </c>
      <c r="D106" s="70">
        <v>24.24</v>
      </c>
      <c r="E106" s="36">
        <v>11.1</v>
      </c>
      <c r="F106" s="36">
        <v>9.5</v>
      </c>
      <c r="G106" s="36">
        <v>11.1</v>
      </c>
      <c r="H106" s="36">
        <v>183</v>
      </c>
    </row>
    <row r="107" spans="1:8" ht="15.75" x14ac:dyDescent="0.25">
      <c r="A107" s="13">
        <v>128</v>
      </c>
      <c r="B107" s="15" t="s">
        <v>114</v>
      </c>
      <c r="C107" s="4">
        <v>150</v>
      </c>
      <c r="D107" s="70">
        <v>12</v>
      </c>
      <c r="E107" s="23">
        <v>3.1</v>
      </c>
      <c r="F107" s="23">
        <v>5.4</v>
      </c>
      <c r="G107" s="23">
        <v>20.3</v>
      </c>
      <c r="H107" s="23">
        <v>141</v>
      </c>
    </row>
    <row r="108" spans="1:8" ht="15.75" x14ac:dyDescent="0.25">
      <c r="A108" s="64">
        <v>631</v>
      </c>
      <c r="B108" s="35" t="s">
        <v>55</v>
      </c>
      <c r="C108" s="23">
        <v>200</v>
      </c>
      <c r="D108" s="70">
        <v>8.32</v>
      </c>
      <c r="E108" s="23">
        <v>0.2</v>
      </c>
      <c r="F108" s="23">
        <v>0.2</v>
      </c>
      <c r="G108" s="23">
        <v>27.9</v>
      </c>
      <c r="H108" s="23">
        <v>115</v>
      </c>
    </row>
    <row r="109" spans="1:8" ht="15.75" x14ac:dyDescent="0.25">
      <c r="A109" s="9" t="s">
        <v>24</v>
      </c>
      <c r="B109" s="15" t="s">
        <v>8</v>
      </c>
      <c r="C109" s="4">
        <v>30</v>
      </c>
      <c r="D109" s="70">
        <v>1.8</v>
      </c>
      <c r="E109" s="24">
        <v>2.4</v>
      </c>
      <c r="F109" s="24">
        <v>0.5</v>
      </c>
      <c r="G109" s="24">
        <v>12</v>
      </c>
      <c r="H109" s="24">
        <v>66</v>
      </c>
    </row>
    <row r="110" spans="1:8" ht="15.75" x14ac:dyDescent="0.25">
      <c r="A110" s="9" t="s">
        <v>24</v>
      </c>
      <c r="B110" s="15" t="s">
        <v>1</v>
      </c>
      <c r="C110" s="28">
        <v>30</v>
      </c>
      <c r="D110" s="70">
        <v>1.86</v>
      </c>
      <c r="E110" s="24">
        <v>3.2</v>
      </c>
      <c r="F110" s="24">
        <v>1.4</v>
      </c>
      <c r="G110" s="24">
        <v>13.1</v>
      </c>
      <c r="H110" s="24">
        <v>82.2</v>
      </c>
    </row>
    <row r="111" spans="1:8" ht="15.75" x14ac:dyDescent="0.25">
      <c r="A111" s="14"/>
      <c r="B111" s="59"/>
      <c r="C111" s="17">
        <v>790</v>
      </c>
      <c r="D111" s="17">
        <f>SUM(D104:D110)</f>
        <v>65.900000000000006</v>
      </c>
      <c r="E111" s="17">
        <f>SUM(E104:E110)</f>
        <v>23.799999999999997</v>
      </c>
      <c r="F111" s="17">
        <f>SUM(F104:F110)</f>
        <v>21.959999999999997</v>
      </c>
      <c r="G111" s="17">
        <f>SUM(G104:G110)</f>
        <v>106.28</v>
      </c>
      <c r="H111" s="17">
        <f>SUM(H104:H110)</f>
        <v>723.6</v>
      </c>
    </row>
    <row r="112" spans="1:8" ht="15.75" x14ac:dyDescent="0.25">
      <c r="A112" s="14"/>
      <c r="B112" s="59"/>
      <c r="C112" s="17"/>
      <c r="D112" s="17"/>
      <c r="E112" s="17"/>
      <c r="F112" s="17"/>
      <c r="G112" s="17"/>
      <c r="H112" s="18">
        <f>H111/2350</f>
        <v>0.30791489361702129</v>
      </c>
    </row>
    <row r="113" spans="1:8" ht="15.75" x14ac:dyDescent="0.25">
      <c r="A113" s="14"/>
      <c r="B113" s="26" t="s">
        <v>12</v>
      </c>
      <c r="C113" s="17">
        <f>C101+C111</f>
        <v>1290</v>
      </c>
      <c r="D113" s="17"/>
      <c r="E113" s="17">
        <f>E101+E111</f>
        <v>40.299999999999997</v>
      </c>
      <c r="F113" s="17">
        <f>F101+F111</f>
        <v>47.71</v>
      </c>
      <c r="G113" s="17">
        <f>G101+G111</f>
        <v>168.11</v>
      </c>
      <c r="H113" s="17">
        <f>H101+H111</f>
        <v>1270.22</v>
      </c>
    </row>
    <row r="114" spans="1:8" ht="15.75" x14ac:dyDescent="0.25">
      <c r="A114" s="60"/>
      <c r="B114" s="60"/>
      <c r="C114" s="46"/>
      <c r="D114" s="46"/>
      <c r="E114" s="46"/>
      <c r="F114" s="46"/>
      <c r="G114" s="46"/>
      <c r="H114" s="18">
        <f>H113/2350</f>
        <v>0.54051914893617026</v>
      </c>
    </row>
    <row r="115" spans="1:8" ht="15.75" x14ac:dyDescent="0.2">
      <c r="A115" s="79" t="s">
        <v>30</v>
      </c>
      <c r="B115" s="79"/>
      <c r="C115" s="79"/>
      <c r="D115" s="79"/>
      <c r="E115" s="79"/>
      <c r="F115" s="79"/>
      <c r="G115" s="79"/>
      <c r="H115" s="79"/>
    </row>
    <row r="116" spans="1:8" ht="15.75" x14ac:dyDescent="0.2">
      <c r="A116" s="78" t="s">
        <v>16</v>
      </c>
      <c r="B116" s="78"/>
      <c r="C116" s="78"/>
      <c r="D116" s="78"/>
      <c r="E116" s="78"/>
      <c r="F116" s="78"/>
      <c r="G116" s="78"/>
      <c r="H116" s="78"/>
    </row>
    <row r="117" spans="1:8" ht="31.5" x14ac:dyDescent="0.2">
      <c r="A117" s="5" t="s">
        <v>81</v>
      </c>
      <c r="B117" s="33" t="s">
        <v>82</v>
      </c>
      <c r="C117" s="7" t="s">
        <v>105</v>
      </c>
      <c r="D117" s="7">
        <v>38.26</v>
      </c>
      <c r="E117" s="7">
        <v>10.8</v>
      </c>
      <c r="F117" s="7">
        <v>13.2</v>
      </c>
      <c r="G117" s="7">
        <v>12.1</v>
      </c>
      <c r="H117" s="8">
        <v>210</v>
      </c>
    </row>
    <row r="118" spans="1:8" ht="15.75" x14ac:dyDescent="0.25">
      <c r="A118" s="64">
        <v>171</v>
      </c>
      <c r="B118" s="10" t="s">
        <v>35</v>
      </c>
      <c r="C118" s="23">
        <v>150</v>
      </c>
      <c r="D118" s="23">
        <v>18.61</v>
      </c>
      <c r="E118" s="36">
        <v>8.69</v>
      </c>
      <c r="F118" s="36">
        <v>6.3</v>
      </c>
      <c r="G118" s="36">
        <v>39.4</v>
      </c>
      <c r="H118" s="36">
        <v>245</v>
      </c>
    </row>
    <row r="119" spans="1:8" ht="15.75" x14ac:dyDescent="0.25">
      <c r="A119" s="9">
        <v>686</v>
      </c>
      <c r="B119" s="3" t="s">
        <v>37</v>
      </c>
      <c r="C119" s="4">
        <v>200</v>
      </c>
      <c r="D119" s="70">
        <v>6.18</v>
      </c>
      <c r="E119" s="4">
        <v>0.2</v>
      </c>
      <c r="F119" s="4">
        <v>0</v>
      </c>
      <c r="G119" s="4">
        <v>10.199999999999999</v>
      </c>
      <c r="H119" s="4">
        <v>41</v>
      </c>
    </row>
    <row r="120" spans="1:8" ht="15.75" x14ac:dyDescent="0.25">
      <c r="A120" s="9" t="s">
        <v>24</v>
      </c>
      <c r="B120" s="3" t="s">
        <v>18</v>
      </c>
      <c r="C120" s="4">
        <v>30</v>
      </c>
      <c r="D120" s="70">
        <v>2.85</v>
      </c>
      <c r="E120" s="4">
        <v>1.95</v>
      </c>
      <c r="F120" s="4">
        <v>0.6</v>
      </c>
      <c r="G120" s="4">
        <v>13.8</v>
      </c>
      <c r="H120" s="4">
        <v>69</v>
      </c>
    </row>
    <row r="121" spans="1:8" ht="15.75" x14ac:dyDescent="0.25">
      <c r="A121" s="14"/>
      <c r="B121" s="64"/>
      <c r="C121" s="17">
        <v>510</v>
      </c>
      <c r="D121" s="17">
        <f>SUM(D117:D120)</f>
        <v>65.899999999999991</v>
      </c>
      <c r="E121" s="17">
        <f>SUM(E117:E120)</f>
        <v>21.64</v>
      </c>
      <c r="F121" s="17">
        <f>SUM(F117:F120)</f>
        <v>20.100000000000001</v>
      </c>
      <c r="G121" s="17">
        <f>SUM(G117:G120)</f>
        <v>75.5</v>
      </c>
      <c r="H121" s="17">
        <f>SUM(H117:H120)</f>
        <v>565</v>
      </c>
    </row>
    <row r="122" spans="1:8" ht="15.75" x14ac:dyDescent="0.25">
      <c r="A122" s="14"/>
      <c r="B122" s="64"/>
      <c r="C122" s="17"/>
      <c r="D122" s="17"/>
      <c r="E122" s="17"/>
      <c r="F122" s="17"/>
      <c r="G122" s="17"/>
      <c r="H122" s="18">
        <f>H121/2350</f>
        <v>0.2404255319148936</v>
      </c>
    </row>
    <row r="123" spans="1:8" ht="15.75" x14ac:dyDescent="0.2">
      <c r="A123" s="78" t="s">
        <v>15</v>
      </c>
      <c r="B123" s="78"/>
      <c r="C123" s="78"/>
      <c r="D123" s="78"/>
      <c r="E123" s="78"/>
      <c r="F123" s="78"/>
      <c r="G123" s="78"/>
      <c r="H123" s="78"/>
    </row>
    <row r="124" spans="1:8" ht="15.75" x14ac:dyDescent="0.25">
      <c r="A124" s="2" t="s">
        <v>58</v>
      </c>
      <c r="B124" s="3" t="s">
        <v>53</v>
      </c>
      <c r="C124" s="67">
        <v>60</v>
      </c>
      <c r="D124" s="23">
        <v>6.64</v>
      </c>
      <c r="E124" s="67">
        <v>0.85</v>
      </c>
      <c r="F124" s="67">
        <v>3.6</v>
      </c>
      <c r="G124" s="67">
        <v>4.9000000000000004</v>
      </c>
      <c r="H124" s="67">
        <v>55.68</v>
      </c>
    </row>
    <row r="125" spans="1:8" ht="15.75" x14ac:dyDescent="0.2">
      <c r="A125" s="37" t="s">
        <v>97</v>
      </c>
      <c r="B125" s="30" t="s">
        <v>78</v>
      </c>
      <c r="C125" s="23">
        <v>200</v>
      </c>
      <c r="D125" s="23">
        <v>8.8800000000000008</v>
      </c>
      <c r="E125" s="23">
        <v>2.96</v>
      </c>
      <c r="F125" s="23">
        <v>2.2400000000000002</v>
      </c>
      <c r="G125" s="23">
        <v>15.68</v>
      </c>
      <c r="H125" s="23">
        <v>95.2</v>
      </c>
    </row>
    <row r="126" spans="1:8" ht="15.75" x14ac:dyDescent="0.25">
      <c r="A126" s="9" t="s">
        <v>98</v>
      </c>
      <c r="B126" s="35" t="s">
        <v>64</v>
      </c>
      <c r="C126" s="23" t="s">
        <v>104</v>
      </c>
      <c r="D126" s="23">
        <f>1.83+24.67</f>
        <v>26.5</v>
      </c>
      <c r="E126" s="36">
        <v>11.9</v>
      </c>
      <c r="F126" s="36">
        <v>18.5</v>
      </c>
      <c r="G126" s="36">
        <v>10.3</v>
      </c>
      <c r="H126" s="36">
        <v>255</v>
      </c>
    </row>
    <row r="127" spans="1:8" ht="15.75" x14ac:dyDescent="0.2">
      <c r="A127" s="37" t="s">
        <v>99</v>
      </c>
      <c r="B127" s="35" t="s">
        <v>74</v>
      </c>
      <c r="C127" s="23">
        <v>150</v>
      </c>
      <c r="D127" s="23">
        <v>12.96</v>
      </c>
      <c r="E127" s="23">
        <v>3.8</v>
      </c>
      <c r="F127" s="23">
        <v>4.3</v>
      </c>
      <c r="G127" s="23">
        <v>9.8000000000000007</v>
      </c>
      <c r="H127" s="23">
        <v>109</v>
      </c>
    </row>
    <row r="128" spans="1:8" ht="15.75" x14ac:dyDescent="0.25">
      <c r="A128" s="9">
        <v>349</v>
      </c>
      <c r="B128" s="15" t="s">
        <v>4</v>
      </c>
      <c r="C128" s="4">
        <v>200</v>
      </c>
      <c r="D128" s="70">
        <v>7.26</v>
      </c>
      <c r="E128" s="24">
        <v>0.6</v>
      </c>
      <c r="F128" s="24">
        <v>0.1</v>
      </c>
      <c r="G128" s="24">
        <v>31.7</v>
      </c>
      <c r="H128" s="24">
        <v>131</v>
      </c>
    </row>
    <row r="129" spans="1:8" ht="15.75" x14ac:dyDescent="0.25">
      <c r="A129" s="9" t="s">
        <v>24</v>
      </c>
      <c r="B129" s="15" t="s">
        <v>8</v>
      </c>
      <c r="C129" s="4">
        <v>30</v>
      </c>
      <c r="D129" s="70">
        <v>1.8</v>
      </c>
      <c r="E129" s="24">
        <v>2.4</v>
      </c>
      <c r="F129" s="24">
        <v>0.5</v>
      </c>
      <c r="G129" s="24">
        <v>12</v>
      </c>
      <c r="H129" s="24">
        <v>66</v>
      </c>
    </row>
    <row r="130" spans="1:8" ht="15.75" x14ac:dyDescent="0.25">
      <c r="A130" s="9" t="s">
        <v>24</v>
      </c>
      <c r="B130" s="15" t="s">
        <v>1</v>
      </c>
      <c r="C130" s="4">
        <v>30</v>
      </c>
      <c r="D130" s="70">
        <v>1.86</v>
      </c>
      <c r="E130" s="24">
        <v>3.2</v>
      </c>
      <c r="F130" s="24">
        <v>1.4</v>
      </c>
      <c r="G130" s="24">
        <v>13.1</v>
      </c>
      <c r="H130" s="24">
        <v>82.2</v>
      </c>
    </row>
    <row r="131" spans="1:8" ht="15.75" x14ac:dyDescent="0.25">
      <c r="A131" s="14"/>
      <c r="B131" s="64"/>
      <c r="C131" s="17">
        <v>790</v>
      </c>
      <c r="D131" s="17">
        <f>SUM(D124:D130)</f>
        <v>65.899999999999991</v>
      </c>
      <c r="E131" s="17">
        <f>SUM(E124:E130)</f>
        <v>25.71</v>
      </c>
      <c r="F131" s="17">
        <f>SUM(F124:F130)</f>
        <v>30.64</v>
      </c>
      <c r="G131" s="17">
        <f>SUM(G124:G130)</f>
        <v>97.47999999999999</v>
      </c>
      <c r="H131" s="25">
        <f>SUM(H124:H130)</f>
        <v>794.08</v>
      </c>
    </row>
    <row r="132" spans="1:8" ht="15.75" x14ac:dyDescent="0.25">
      <c r="A132" s="14"/>
      <c r="B132" s="64"/>
      <c r="C132" s="17"/>
      <c r="D132" s="17"/>
      <c r="E132" s="17"/>
      <c r="F132" s="17"/>
      <c r="G132" s="17"/>
      <c r="H132" s="18">
        <f>H131/2350</f>
        <v>0.33790638297872344</v>
      </c>
    </row>
    <row r="133" spans="1:8" ht="15.75" x14ac:dyDescent="0.25">
      <c r="A133" s="14"/>
      <c r="B133" s="26" t="s">
        <v>12</v>
      </c>
      <c r="C133" s="17">
        <f>C121+C131</f>
        <v>1300</v>
      </c>
      <c r="D133" s="17"/>
      <c r="E133" s="17">
        <f>E121+E131</f>
        <v>47.35</v>
      </c>
      <c r="F133" s="17">
        <f>F121+F131</f>
        <v>50.74</v>
      </c>
      <c r="G133" s="17">
        <f>G121+G131</f>
        <v>172.98</v>
      </c>
      <c r="H133" s="17">
        <f>H121+H131</f>
        <v>1359.08</v>
      </c>
    </row>
    <row r="134" spans="1:8" ht="15.75" x14ac:dyDescent="0.25">
      <c r="A134" s="14"/>
      <c r="B134" s="26"/>
      <c r="C134" s="17"/>
      <c r="D134" s="17"/>
      <c r="E134" s="17"/>
      <c r="F134" s="17"/>
      <c r="G134" s="17"/>
      <c r="H134" s="18">
        <f>H133/2350</f>
        <v>0.57833191489361702</v>
      </c>
    </row>
    <row r="135" spans="1:8" ht="15.75" x14ac:dyDescent="0.2">
      <c r="A135" s="79" t="s">
        <v>31</v>
      </c>
      <c r="B135" s="79"/>
      <c r="C135" s="79"/>
      <c r="D135" s="79"/>
      <c r="E135" s="79"/>
      <c r="F135" s="79"/>
      <c r="G135" s="79"/>
      <c r="H135" s="79"/>
    </row>
    <row r="136" spans="1:8" ht="15.75" x14ac:dyDescent="0.2">
      <c r="A136" s="78" t="s">
        <v>16</v>
      </c>
      <c r="B136" s="78"/>
      <c r="C136" s="78"/>
      <c r="D136" s="78"/>
      <c r="E136" s="78"/>
      <c r="F136" s="78"/>
      <c r="G136" s="78"/>
      <c r="H136" s="78"/>
    </row>
    <row r="137" spans="1:8" ht="15.75" x14ac:dyDescent="0.2">
      <c r="A137" s="47"/>
      <c r="B137" s="42"/>
      <c r="C137" s="23"/>
      <c r="D137" s="23"/>
      <c r="E137" s="36"/>
      <c r="F137" s="36"/>
      <c r="G137" s="36"/>
      <c r="H137" s="36"/>
    </row>
    <row r="138" spans="1:8" ht="15.75" x14ac:dyDescent="0.25">
      <c r="A138" s="9">
        <v>210</v>
      </c>
      <c r="B138" s="10" t="s">
        <v>20</v>
      </c>
      <c r="C138" s="38">
        <v>150</v>
      </c>
      <c r="D138" s="38">
        <v>23.04</v>
      </c>
      <c r="E138" s="12">
        <v>11.3</v>
      </c>
      <c r="F138" s="12">
        <v>19.5</v>
      </c>
      <c r="G138" s="12">
        <v>2.2999999999999998</v>
      </c>
      <c r="H138" s="12">
        <v>238</v>
      </c>
    </row>
    <row r="139" spans="1:8" ht="15.75" x14ac:dyDescent="0.25">
      <c r="A139" s="9">
        <v>15</v>
      </c>
      <c r="B139" s="3" t="s">
        <v>19</v>
      </c>
      <c r="C139" s="4">
        <v>10</v>
      </c>
      <c r="D139" s="70">
        <v>11</v>
      </c>
      <c r="E139" s="4">
        <v>2.2999999999999998</v>
      </c>
      <c r="F139" s="4">
        <v>2.95</v>
      </c>
      <c r="G139" s="4">
        <v>0</v>
      </c>
      <c r="H139" s="4">
        <v>47</v>
      </c>
    </row>
    <row r="140" spans="1:8" ht="15.75" x14ac:dyDescent="0.25">
      <c r="A140" s="2">
        <v>14</v>
      </c>
      <c r="B140" s="3" t="s">
        <v>2</v>
      </c>
      <c r="C140" s="4">
        <v>10</v>
      </c>
      <c r="D140" s="70">
        <v>11.88</v>
      </c>
      <c r="E140" s="4">
        <v>0.1</v>
      </c>
      <c r="F140" s="4">
        <v>7.2</v>
      </c>
      <c r="G140" s="4">
        <v>0.13</v>
      </c>
      <c r="H140" s="4">
        <v>65.72</v>
      </c>
    </row>
    <row r="141" spans="1:8" ht="15.75" x14ac:dyDescent="0.25">
      <c r="A141" s="9" t="s">
        <v>24</v>
      </c>
      <c r="B141" s="3" t="s">
        <v>18</v>
      </c>
      <c r="C141" s="4">
        <v>30</v>
      </c>
      <c r="D141" s="70">
        <v>2.85</v>
      </c>
      <c r="E141" s="4">
        <v>1.95</v>
      </c>
      <c r="F141" s="4">
        <v>0.6</v>
      </c>
      <c r="G141" s="4">
        <v>13.8</v>
      </c>
      <c r="H141" s="4">
        <v>69</v>
      </c>
    </row>
    <row r="142" spans="1:8" ht="15.75" x14ac:dyDescent="0.25">
      <c r="A142" s="13">
        <v>379</v>
      </c>
      <c r="B142" s="3" t="s">
        <v>42</v>
      </c>
      <c r="C142" s="23">
        <v>200</v>
      </c>
      <c r="D142" s="23">
        <v>8.5299999999999994</v>
      </c>
      <c r="E142" s="23">
        <v>1.5</v>
      </c>
      <c r="F142" s="23">
        <v>1.3</v>
      </c>
      <c r="G142" s="23">
        <v>22.4</v>
      </c>
      <c r="H142" s="23">
        <v>107</v>
      </c>
    </row>
    <row r="143" spans="1:8" ht="15.75" x14ac:dyDescent="0.25">
      <c r="A143" s="64"/>
      <c r="B143" s="10" t="s">
        <v>41</v>
      </c>
      <c r="C143" s="28">
        <v>100</v>
      </c>
      <c r="D143" s="28">
        <v>8.6</v>
      </c>
      <c r="E143" s="23">
        <v>0.4</v>
      </c>
      <c r="F143" s="23">
        <v>0.4</v>
      </c>
      <c r="G143" s="28">
        <v>9.8000000000000007</v>
      </c>
      <c r="H143" s="29">
        <v>47</v>
      </c>
    </row>
    <row r="144" spans="1:8" ht="15.75" x14ac:dyDescent="0.25">
      <c r="A144" s="14"/>
      <c r="B144" s="59"/>
      <c r="C144" s="17">
        <f t="shared" ref="C144:H144" si="2">SUM(C138:C143)</f>
        <v>500</v>
      </c>
      <c r="D144" s="17">
        <f>SUM(D138:D143)</f>
        <v>65.900000000000006</v>
      </c>
      <c r="E144" s="17">
        <f t="shared" si="2"/>
        <v>17.549999999999997</v>
      </c>
      <c r="F144" s="17">
        <f t="shared" si="2"/>
        <v>31.95</v>
      </c>
      <c r="G144" s="17">
        <f t="shared" si="2"/>
        <v>48.429999999999993</v>
      </c>
      <c r="H144" s="17">
        <f t="shared" si="2"/>
        <v>573.72</v>
      </c>
    </row>
    <row r="145" spans="1:8" ht="15.75" x14ac:dyDescent="0.25">
      <c r="A145" s="14"/>
      <c r="B145" s="64"/>
      <c r="C145" s="16"/>
      <c r="D145" s="68"/>
      <c r="E145" s="17"/>
      <c r="F145" s="17"/>
      <c r="G145" s="17"/>
      <c r="H145" s="18">
        <f>H144/2350</f>
        <v>0.24413617021276596</v>
      </c>
    </row>
    <row r="146" spans="1:8" ht="15.75" x14ac:dyDescent="0.2">
      <c r="A146" s="78" t="s">
        <v>15</v>
      </c>
      <c r="B146" s="78"/>
      <c r="C146" s="78"/>
      <c r="D146" s="78"/>
      <c r="E146" s="78"/>
      <c r="F146" s="78"/>
      <c r="G146" s="78"/>
      <c r="H146" s="78"/>
    </row>
    <row r="147" spans="1:8" ht="15.75" x14ac:dyDescent="0.2">
      <c r="A147" s="61">
        <v>212</v>
      </c>
      <c r="B147" s="6" t="s">
        <v>66</v>
      </c>
      <c r="C147" s="23">
        <v>60</v>
      </c>
      <c r="D147" s="23">
        <v>6.52</v>
      </c>
      <c r="E147" s="31">
        <v>0.78</v>
      </c>
      <c r="F147" s="31">
        <v>4.0599999999999996</v>
      </c>
      <c r="G147" s="31">
        <v>6.09</v>
      </c>
      <c r="H147" s="31">
        <v>64.599999999999994</v>
      </c>
    </row>
    <row r="148" spans="1:8" ht="15.75" x14ac:dyDescent="0.2">
      <c r="A148" s="64">
        <v>88</v>
      </c>
      <c r="B148" s="19" t="s">
        <v>67</v>
      </c>
      <c r="C148" s="32" t="s">
        <v>101</v>
      </c>
      <c r="D148" s="32">
        <v>12.98</v>
      </c>
      <c r="E148" s="23">
        <v>2.48</v>
      </c>
      <c r="F148" s="23">
        <v>4.4800000000000004</v>
      </c>
      <c r="G148" s="23">
        <v>9.4</v>
      </c>
      <c r="H148" s="23">
        <v>76.8</v>
      </c>
    </row>
    <row r="149" spans="1:8" ht="15.75" x14ac:dyDescent="0.2">
      <c r="A149" s="5">
        <v>290</v>
      </c>
      <c r="B149" s="6" t="s">
        <v>79</v>
      </c>
      <c r="C149" s="7" t="s">
        <v>109</v>
      </c>
      <c r="D149" s="7">
        <f>1.83+24.22</f>
        <v>26.049999999999997</v>
      </c>
      <c r="E149" s="7">
        <v>15.2</v>
      </c>
      <c r="F149" s="7">
        <v>12.7</v>
      </c>
      <c r="G149" s="7">
        <v>15.3</v>
      </c>
      <c r="H149" s="8">
        <v>215</v>
      </c>
    </row>
    <row r="150" spans="1:8" ht="15.75" x14ac:dyDescent="0.25">
      <c r="A150" s="64">
        <v>302</v>
      </c>
      <c r="B150" s="15" t="s">
        <v>89</v>
      </c>
      <c r="C150" s="4">
        <v>150</v>
      </c>
      <c r="D150" s="70">
        <v>6.69</v>
      </c>
      <c r="E150" s="34">
        <v>5.6</v>
      </c>
      <c r="F150" s="34">
        <v>4.9000000000000004</v>
      </c>
      <c r="G150" s="34">
        <v>37.799999999999997</v>
      </c>
      <c r="H150" s="34">
        <v>223</v>
      </c>
    </row>
    <row r="151" spans="1:8" ht="15.75" x14ac:dyDescent="0.25">
      <c r="A151" s="9">
        <v>389</v>
      </c>
      <c r="B151" s="15" t="s">
        <v>48</v>
      </c>
      <c r="C151" s="4">
        <v>200</v>
      </c>
      <c r="D151" s="70">
        <v>10</v>
      </c>
      <c r="E151" s="24">
        <v>1</v>
      </c>
      <c r="F151" s="24">
        <v>0.2</v>
      </c>
      <c r="G151" s="24">
        <v>19.8</v>
      </c>
      <c r="H151" s="24">
        <v>86</v>
      </c>
    </row>
    <row r="152" spans="1:8" ht="15.75" x14ac:dyDescent="0.25">
      <c r="A152" s="9" t="s">
        <v>24</v>
      </c>
      <c r="B152" s="15" t="s">
        <v>1</v>
      </c>
      <c r="C152" s="4">
        <v>30</v>
      </c>
      <c r="D152" s="70">
        <v>1.86</v>
      </c>
      <c r="E152" s="24">
        <v>2.4</v>
      </c>
      <c r="F152" s="24">
        <v>0.5</v>
      </c>
      <c r="G152" s="24">
        <v>12</v>
      </c>
      <c r="H152" s="24">
        <v>66</v>
      </c>
    </row>
    <row r="153" spans="1:8" ht="15.75" x14ac:dyDescent="0.25">
      <c r="A153" s="9" t="s">
        <v>24</v>
      </c>
      <c r="B153" s="15" t="s">
        <v>8</v>
      </c>
      <c r="C153" s="4">
        <v>30</v>
      </c>
      <c r="D153" s="70">
        <v>1.8</v>
      </c>
      <c r="E153" s="24">
        <v>3.2</v>
      </c>
      <c r="F153" s="24">
        <v>1.4</v>
      </c>
      <c r="G153" s="24">
        <v>13.1</v>
      </c>
      <c r="H153" s="24">
        <v>82.2</v>
      </c>
    </row>
    <row r="154" spans="1:8" ht="15.75" x14ac:dyDescent="0.25">
      <c r="A154" s="14"/>
      <c r="B154" s="59"/>
      <c r="C154" s="17">
        <v>780</v>
      </c>
      <c r="D154" s="17">
        <f>SUM(D147:D153)</f>
        <v>65.899999999999991</v>
      </c>
      <c r="E154" s="17">
        <f>SUM(E147:E153)</f>
        <v>30.66</v>
      </c>
      <c r="F154" s="17">
        <f>SUM(F147:F153)</f>
        <v>28.24</v>
      </c>
      <c r="G154" s="17">
        <f>SUM(G147:G153)</f>
        <v>113.49</v>
      </c>
      <c r="H154" s="17">
        <f>SUM(H147:H153)</f>
        <v>813.6</v>
      </c>
    </row>
    <row r="155" spans="1:8" ht="15.75" x14ac:dyDescent="0.25">
      <c r="A155" s="14"/>
      <c r="B155" s="59"/>
      <c r="C155" s="17"/>
      <c r="D155" s="17"/>
      <c r="E155" s="17"/>
      <c r="F155" s="17"/>
      <c r="G155" s="17"/>
      <c r="H155" s="18">
        <f>H154/2350</f>
        <v>0.34621276595744682</v>
      </c>
    </row>
    <row r="156" spans="1:8" ht="15.75" x14ac:dyDescent="0.25">
      <c r="A156" s="14"/>
      <c r="B156" s="26" t="s">
        <v>12</v>
      </c>
      <c r="C156" s="17">
        <f>C144+C154</f>
        <v>1280</v>
      </c>
      <c r="D156" s="17"/>
      <c r="E156" s="17">
        <f>E144+E154</f>
        <v>48.209999999999994</v>
      </c>
      <c r="F156" s="17">
        <f>F144+F154</f>
        <v>60.19</v>
      </c>
      <c r="G156" s="17">
        <f>G144+G154</f>
        <v>161.91999999999999</v>
      </c>
      <c r="H156" s="17">
        <f>H144+H154</f>
        <v>1387.3200000000002</v>
      </c>
    </row>
    <row r="157" spans="1:8" ht="15.75" x14ac:dyDescent="0.25">
      <c r="A157" s="14"/>
      <c r="B157" s="26"/>
      <c r="C157" s="17"/>
      <c r="D157" s="17"/>
      <c r="E157" s="17"/>
      <c r="F157" s="17"/>
      <c r="G157" s="17"/>
      <c r="H157" s="18">
        <f>H156/2350</f>
        <v>0.59034893617021289</v>
      </c>
    </row>
    <row r="158" spans="1:8" ht="15.75" x14ac:dyDescent="0.2">
      <c r="A158" s="79" t="s">
        <v>32</v>
      </c>
      <c r="B158" s="79"/>
      <c r="C158" s="79"/>
      <c r="D158" s="79"/>
      <c r="E158" s="79"/>
      <c r="F158" s="79"/>
      <c r="G158" s="79"/>
      <c r="H158" s="79"/>
    </row>
    <row r="159" spans="1:8" ht="15.75" x14ac:dyDescent="0.2">
      <c r="A159" s="78" t="s">
        <v>14</v>
      </c>
      <c r="B159" s="78"/>
      <c r="C159" s="78"/>
      <c r="D159" s="78"/>
      <c r="E159" s="78"/>
      <c r="F159" s="78"/>
      <c r="G159" s="78"/>
      <c r="H159" s="78"/>
    </row>
    <row r="160" spans="1:8" ht="15.75" x14ac:dyDescent="0.25">
      <c r="A160" s="9"/>
      <c r="B160" s="35"/>
      <c r="C160" s="23"/>
      <c r="D160" s="23"/>
      <c r="E160" s="36"/>
      <c r="F160" s="36"/>
      <c r="G160" s="36"/>
      <c r="H160" s="36"/>
    </row>
    <row r="161" spans="1:8" ht="15.75" x14ac:dyDescent="0.25">
      <c r="A161" s="9">
        <v>265</v>
      </c>
      <c r="B161" s="10" t="s">
        <v>90</v>
      </c>
      <c r="C161" s="11" t="s">
        <v>107</v>
      </c>
      <c r="D161" s="11">
        <v>54.05</v>
      </c>
      <c r="E161" s="12">
        <v>14.7</v>
      </c>
      <c r="F161" s="12">
        <v>13</v>
      </c>
      <c r="G161" s="12">
        <v>40.700000000000003</v>
      </c>
      <c r="H161" s="12">
        <v>346</v>
      </c>
    </row>
    <row r="162" spans="1:8" ht="15.75" x14ac:dyDescent="0.25">
      <c r="A162" s="13">
        <v>376</v>
      </c>
      <c r="B162" s="3" t="s">
        <v>0</v>
      </c>
      <c r="C162" s="4">
        <v>200</v>
      </c>
      <c r="D162" s="70">
        <v>3.12</v>
      </c>
      <c r="E162" s="4">
        <v>0.2</v>
      </c>
      <c r="F162" s="4">
        <v>0.1</v>
      </c>
      <c r="G162" s="4">
        <v>15</v>
      </c>
      <c r="H162" s="4">
        <v>60</v>
      </c>
    </row>
    <row r="163" spans="1:8" ht="15.75" x14ac:dyDescent="0.25">
      <c r="A163" s="9" t="s">
        <v>24</v>
      </c>
      <c r="B163" s="3" t="s">
        <v>18</v>
      </c>
      <c r="C163" s="4">
        <v>30</v>
      </c>
      <c r="D163" s="70">
        <v>2.85</v>
      </c>
      <c r="E163" s="4">
        <v>1.95</v>
      </c>
      <c r="F163" s="4">
        <v>0.6</v>
      </c>
      <c r="G163" s="4">
        <v>13.8</v>
      </c>
      <c r="H163" s="4">
        <v>69</v>
      </c>
    </row>
    <row r="164" spans="1:8" ht="15.75" x14ac:dyDescent="0.25">
      <c r="A164" s="9" t="s">
        <v>24</v>
      </c>
      <c r="B164" s="10" t="s">
        <v>68</v>
      </c>
      <c r="C164" s="28">
        <v>30</v>
      </c>
      <c r="D164" s="28">
        <v>5.88</v>
      </c>
      <c r="E164" s="23">
        <v>2.4</v>
      </c>
      <c r="F164" s="23">
        <v>3.3</v>
      </c>
      <c r="G164" s="28">
        <v>16.8</v>
      </c>
      <c r="H164" s="29">
        <v>106.5</v>
      </c>
    </row>
    <row r="165" spans="1:8" ht="15.75" x14ac:dyDescent="0.25">
      <c r="A165" s="14"/>
      <c r="B165" s="64"/>
      <c r="C165" s="16">
        <v>500</v>
      </c>
      <c r="D165" s="68">
        <f>SUM(D161:D164)</f>
        <v>65.899999999999991</v>
      </c>
      <c r="E165" s="17">
        <f>SUM(E160:E164)</f>
        <v>19.249999999999996</v>
      </c>
      <c r="F165" s="17">
        <f>SUM(F160:F164)</f>
        <v>17</v>
      </c>
      <c r="G165" s="17">
        <f>SUM(G160:G164)</f>
        <v>86.3</v>
      </c>
      <c r="H165" s="17">
        <f>SUM(H160:H164)</f>
        <v>581.5</v>
      </c>
    </row>
    <row r="166" spans="1:8" ht="15.75" x14ac:dyDescent="0.25">
      <c r="A166" s="14"/>
      <c r="B166" s="64"/>
      <c r="C166" s="16"/>
      <c r="D166" s="68"/>
      <c r="E166" s="17"/>
      <c r="F166" s="17"/>
      <c r="G166" s="17"/>
      <c r="H166" s="18">
        <f>H165/2350</f>
        <v>0.2474468085106383</v>
      </c>
    </row>
    <row r="167" spans="1:8" ht="15.75" x14ac:dyDescent="0.2">
      <c r="A167" s="78" t="s">
        <v>15</v>
      </c>
      <c r="B167" s="78"/>
      <c r="C167" s="78"/>
      <c r="D167" s="78"/>
      <c r="E167" s="78"/>
      <c r="F167" s="78"/>
      <c r="G167" s="78"/>
      <c r="H167" s="78"/>
    </row>
    <row r="168" spans="1:8" ht="15.75" x14ac:dyDescent="0.2">
      <c r="A168" s="61">
        <v>131</v>
      </c>
      <c r="B168" s="6" t="s">
        <v>70</v>
      </c>
      <c r="C168" s="23">
        <v>60</v>
      </c>
      <c r="D168" s="23">
        <v>6.72</v>
      </c>
      <c r="E168" s="31">
        <v>1.8</v>
      </c>
      <c r="F168" s="31">
        <v>0.1</v>
      </c>
      <c r="G168" s="31">
        <v>7.7</v>
      </c>
      <c r="H168" s="31">
        <v>43.8</v>
      </c>
    </row>
    <row r="169" spans="1:8" ht="15.75" x14ac:dyDescent="0.2">
      <c r="A169" s="64">
        <v>104</v>
      </c>
      <c r="B169" s="30" t="s">
        <v>45</v>
      </c>
      <c r="C169" s="23" t="s">
        <v>108</v>
      </c>
      <c r="D169" s="23">
        <v>13.34</v>
      </c>
      <c r="E169" s="36">
        <v>7.08</v>
      </c>
      <c r="F169" s="36">
        <v>4.1399999999999997</v>
      </c>
      <c r="G169" s="36">
        <v>13.85</v>
      </c>
      <c r="H169" s="36">
        <v>121.8</v>
      </c>
    </row>
    <row r="170" spans="1:8" ht="31.5" x14ac:dyDescent="0.25">
      <c r="A170" s="9" t="s">
        <v>100</v>
      </c>
      <c r="B170" s="39" t="s">
        <v>88</v>
      </c>
      <c r="C170" s="45" t="s">
        <v>104</v>
      </c>
      <c r="D170" s="45">
        <f>1.83+21.93</f>
        <v>23.759999999999998</v>
      </c>
      <c r="E170" s="31">
        <v>10.8</v>
      </c>
      <c r="F170" s="31">
        <v>12.9</v>
      </c>
      <c r="G170" s="31">
        <v>13.7</v>
      </c>
      <c r="H170" s="31">
        <v>207</v>
      </c>
    </row>
    <row r="171" spans="1:8" ht="15.75" x14ac:dyDescent="0.25">
      <c r="A171" s="9">
        <v>125</v>
      </c>
      <c r="B171" s="15" t="s">
        <v>49</v>
      </c>
      <c r="C171" s="23">
        <v>150</v>
      </c>
      <c r="D171" s="23">
        <v>11.42</v>
      </c>
      <c r="E171" s="23">
        <v>2.9</v>
      </c>
      <c r="F171" s="23">
        <v>4.7</v>
      </c>
      <c r="G171" s="23">
        <v>33.6</v>
      </c>
      <c r="H171" s="23">
        <v>145</v>
      </c>
    </row>
    <row r="172" spans="1:8" ht="15.75" x14ac:dyDescent="0.25">
      <c r="A172" s="9">
        <v>349</v>
      </c>
      <c r="B172" s="15" t="s">
        <v>4</v>
      </c>
      <c r="C172" s="4">
        <v>200</v>
      </c>
      <c r="D172" s="70">
        <v>7</v>
      </c>
      <c r="E172" s="24">
        <v>0.6</v>
      </c>
      <c r="F172" s="24">
        <v>0.1</v>
      </c>
      <c r="G172" s="24">
        <v>31.7</v>
      </c>
      <c r="H172" s="24">
        <v>131</v>
      </c>
    </row>
    <row r="173" spans="1:8" ht="15.75" x14ac:dyDescent="0.25">
      <c r="A173" s="9" t="s">
        <v>24</v>
      </c>
      <c r="B173" s="15" t="s">
        <v>1</v>
      </c>
      <c r="C173" s="4">
        <v>30</v>
      </c>
      <c r="D173" s="70">
        <v>1.86</v>
      </c>
      <c r="E173" s="24">
        <v>2.4</v>
      </c>
      <c r="F173" s="24">
        <v>0.5</v>
      </c>
      <c r="G173" s="24">
        <v>12</v>
      </c>
      <c r="H173" s="24">
        <v>66</v>
      </c>
    </row>
    <row r="174" spans="1:8" ht="15.75" x14ac:dyDescent="0.25">
      <c r="A174" s="9" t="s">
        <v>24</v>
      </c>
      <c r="B174" s="15" t="s">
        <v>8</v>
      </c>
      <c r="C174" s="4">
        <v>30</v>
      </c>
      <c r="D174" s="70">
        <v>1.8</v>
      </c>
      <c r="E174" s="24">
        <v>3.2</v>
      </c>
      <c r="F174" s="24">
        <v>1.4</v>
      </c>
      <c r="G174" s="24">
        <v>13.1</v>
      </c>
      <c r="H174" s="24">
        <v>82.2</v>
      </c>
    </row>
    <row r="175" spans="1:8" ht="15.75" x14ac:dyDescent="0.25">
      <c r="A175" s="14"/>
      <c r="B175" s="48"/>
      <c r="C175" s="17">
        <v>790</v>
      </c>
      <c r="D175" s="17">
        <f>SUM(D168:D174)</f>
        <v>65.899999999999991</v>
      </c>
      <c r="E175" s="17">
        <f>SUM(E168:E174)</f>
        <v>28.779999999999998</v>
      </c>
      <c r="F175" s="17">
        <f>SUM(F168:F174)</f>
        <v>23.84</v>
      </c>
      <c r="G175" s="17">
        <f>SUM(G168:G174)</f>
        <v>125.64999999999999</v>
      </c>
      <c r="H175" s="17">
        <f>SUM(H168:H174)</f>
        <v>796.80000000000007</v>
      </c>
    </row>
    <row r="176" spans="1:8" ht="15.75" x14ac:dyDescent="0.25">
      <c r="A176" s="14"/>
      <c r="B176" s="48"/>
      <c r="C176" s="17"/>
      <c r="D176" s="17"/>
      <c r="E176" s="17"/>
      <c r="F176" s="17"/>
      <c r="G176" s="17"/>
      <c r="H176" s="18">
        <f>H175/2350</f>
        <v>0.33906382978723409</v>
      </c>
    </row>
    <row r="177" spans="1:8" ht="15.75" x14ac:dyDescent="0.25">
      <c r="A177" s="14"/>
      <c r="B177" s="26" t="s">
        <v>12</v>
      </c>
      <c r="C177" s="17">
        <f>C165+C175</f>
        <v>1290</v>
      </c>
      <c r="D177" s="17"/>
      <c r="E177" s="17">
        <f>E165+E175</f>
        <v>48.029999999999994</v>
      </c>
      <c r="F177" s="17">
        <f>F165+F175</f>
        <v>40.840000000000003</v>
      </c>
      <c r="G177" s="17">
        <f>G165+G175</f>
        <v>211.95</v>
      </c>
      <c r="H177" s="17">
        <f>H165+H175</f>
        <v>1378.3000000000002</v>
      </c>
    </row>
    <row r="178" spans="1:8" ht="15.75" x14ac:dyDescent="0.25">
      <c r="A178" s="14"/>
      <c r="B178" s="26"/>
      <c r="C178" s="17"/>
      <c r="D178" s="17"/>
      <c r="E178" s="17"/>
      <c r="F178" s="17"/>
      <c r="G178" s="17"/>
      <c r="H178" s="18">
        <f>H177/2350</f>
        <v>0.58651063829787242</v>
      </c>
    </row>
    <row r="179" spans="1:8" ht="15.75" x14ac:dyDescent="0.2">
      <c r="A179" s="79" t="s">
        <v>33</v>
      </c>
      <c r="B179" s="79"/>
      <c r="C179" s="79"/>
      <c r="D179" s="79"/>
      <c r="E179" s="79"/>
      <c r="F179" s="79"/>
      <c r="G179" s="79"/>
      <c r="H179" s="79"/>
    </row>
    <row r="180" spans="1:8" ht="15.75" x14ac:dyDescent="0.2">
      <c r="A180" s="78" t="s">
        <v>16</v>
      </c>
      <c r="B180" s="78"/>
      <c r="C180" s="78"/>
      <c r="D180" s="78"/>
      <c r="E180" s="78"/>
      <c r="F180" s="78"/>
      <c r="G180" s="78"/>
      <c r="H180" s="78"/>
    </row>
    <row r="181" spans="1:8" ht="15.75" x14ac:dyDescent="0.2">
      <c r="A181" s="64">
        <v>222</v>
      </c>
      <c r="B181" s="42" t="s">
        <v>44</v>
      </c>
      <c r="C181" s="23" t="s">
        <v>102</v>
      </c>
      <c r="D181" s="23">
        <v>36.869999999999997</v>
      </c>
      <c r="E181" s="23">
        <v>13.5</v>
      </c>
      <c r="F181" s="23">
        <v>12.52</v>
      </c>
      <c r="G181" s="23">
        <v>44.75</v>
      </c>
      <c r="H181" s="23">
        <v>372</v>
      </c>
    </row>
    <row r="182" spans="1:8" ht="15.75" x14ac:dyDescent="0.25">
      <c r="A182" s="9">
        <v>15</v>
      </c>
      <c r="B182" s="3" t="s">
        <v>19</v>
      </c>
      <c r="C182" s="4">
        <v>10</v>
      </c>
      <c r="D182" s="70">
        <v>11</v>
      </c>
      <c r="E182" s="4">
        <v>2.2999999999999998</v>
      </c>
      <c r="F182" s="4">
        <v>2.95</v>
      </c>
      <c r="G182" s="4">
        <v>0</v>
      </c>
      <c r="H182" s="4">
        <v>47</v>
      </c>
    </row>
    <row r="183" spans="1:8" ht="15.75" x14ac:dyDescent="0.25">
      <c r="A183" s="9">
        <v>579</v>
      </c>
      <c r="B183" s="3" t="s">
        <v>113</v>
      </c>
      <c r="C183" s="67">
        <v>200</v>
      </c>
      <c r="D183" s="70">
        <v>6.58</v>
      </c>
      <c r="E183" s="67">
        <v>0.4</v>
      </c>
      <c r="F183" s="67">
        <v>0.1</v>
      </c>
      <c r="G183" s="67">
        <v>18.399999999999999</v>
      </c>
      <c r="H183" s="67">
        <v>77</v>
      </c>
    </row>
    <row r="184" spans="1:8" ht="15.75" x14ac:dyDescent="0.25">
      <c r="A184" s="9" t="s">
        <v>24</v>
      </c>
      <c r="B184" s="3" t="s">
        <v>18</v>
      </c>
      <c r="C184" s="4">
        <v>30</v>
      </c>
      <c r="D184" s="70">
        <v>2.85</v>
      </c>
      <c r="E184" s="4">
        <v>1.95</v>
      </c>
      <c r="F184" s="4">
        <v>0.6</v>
      </c>
      <c r="G184" s="4">
        <v>13.8</v>
      </c>
      <c r="H184" s="4">
        <v>69</v>
      </c>
    </row>
    <row r="185" spans="1:8" ht="15.75" x14ac:dyDescent="0.25">
      <c r="A185" s="9" t="s">
        <v>24</v>
      </c>
      <c r="B185" s="10" t="s">
        <v>41</v>
      </c>
      <c r="C185" s="28">
        <v>100</v>
      </c>
      <c r="D185" s="28">
        <v>8.6</v>
      </c>
      <c r="E185" s="23">
        <v>0.4</v>
      </c>
      <c r="F185" s="23">
        <v>0.4</v>
      </c>
      <c r="G185" s="28">
        <v>9.8000000000000007</v>
      </c>
      <c r="H185" s="29">
        <v>47</v>
      </c>
    </row>
    <row r="186" spans="1:8" ht="15.75" x14ac:dyDescent="0.25">
      <c r="A186" s="14"/>
      <c r="B186" s="64"/>
      <c r="C186" s="16">
        <v>520</v>
      </c>
      <c r="D186" s="68">
        <f>SUM(D181:D185)</f>
        <v>65.899999999999991</v>
      </c>
      <c r="E186" s="17">
        <f>SUM(E181:E185)</f>
        <v>18.549999999999997</v>
      </c>
      <c r="F186" s="17">
        <f>SUM(F181:F185)</f>
        <v>16.569999999999997</v>
      </c>
      <c r="G186" s="17">
        <f>SUM(G181:G185)</f>
        <v>86.75</v>
      </c>
      <c r="H186" s="17">
        <f>SUM(H181:H185)</f>
        <v>612</v>
      </c>
    </row>
    <row r="187" spans="1:8" ht="15.75" x14ac:dyDescent="0.25">
      <c r="A187" s="14"/>
      <c r="B187" s="64"/>
      <c r="C187" s="16"/>
      <c r="D187" s="68"/>
      <c r="E187" s="17"/>
      <c r="F187" s="17"/>
      <c r="G187" s="17"/>
      <c r="H187" s="18">
        <f>H186/2350</f>
        <v>0.26042553191489359</v>
      </c>
    </row>
    <row r="188" spans="1:8" ht="15.75" x14ac:dyDescent="0.2">
      <c r="A188" s="78" t="s">
        <v>15</v>
      </c>
      <c r="B188" s="78"/>
      <c r="C188" s="78"/>
      <c r="D188" s="78"/>
      <c r="E188" s="78"/>
      <c r="F188" s="78"/>
      <c r="G188" s="78"/>
      <c r="H188" s="78"/>
    </row>
    <row r="189" spans="1:8" ht="15.75" x14ac:dyDescent="0.2">
      <c r="A189" s="61">
        <v>484</v>
      </c>
      <c r="B189" s="30" t="s">
        <v>39</v>
      </c>
      <c r="C189" s="23">
        <v>60</v>
      </c>
      <c r="D189" s="23">
        <v>7.1</v>
      </c>
      <c r="E189" s="31">
        <v>0.68</v>
      </c>
      <c r="F189" s="31">
        <v>2.72</v>
      </c>
      <c r="G189" s="31">
        <v>5.88</v>
      </c>
      <c r="H189" s="31">
        <v>39.6</v>
      </c>
    </row>
    <row r="190" spans="1:8" ht="15.75" x14ac:dyDescent="0.2">
      <c r="A190" s="64">
        <v>55</v>
      </c>
      <c r="B190" s="59" t="s">
        <v>38</v>
      </c>
      <c r="C190" s="38">
        <v>200</v>
      </c>
      <c r="D190" s="38">
        <v>8.3000000000000007</v>
      </c>
      <c r="E190" s="12">
        <v>1.6</v>
      </c>
      <c r="F190" s="12">
        <v>4.16</v>
      </c>
      <c r="G190" s="12">
        <v>11.84</v>
      </c>
      <c r="H190" s="12">
        <v>90.4</v>
      </c>
    </row>
    <row r="191" spans="1:8" ht="15.75" x14ac:dyDescent="0.2">
      <c r="A191" s="5" t="s">
        <v>96</v>
      </c>
      <c r="B191" s="6" t="s">
        <v>80</v>
      </c>
      <c r="C191" s="7" t="s">
        <v>104</v>
      </c>
      <c r="D191" s="7">
        <v>21.5</v>
      </c>
      <c r="E191" s="7">
        <v>13.13</v>
      </c>
      <c r="F191" s="7">
        <v>12.2</v>
      </c>
      <c r="G191" s="7">
        <v>15.02</v>
      </c>
      <c r="H191" s="8">
        <v>220.8</v>
      </c>
    </row>
    <row r="192" spans="1:8" ht="15.75" x14ac:dyDescent="0.25">
      <c r="A192" s="64">
        <v>469</v>
      </c>
      <c r="B192" s="15" t="s">
        <v>23</v>
      </c>
      <c r="C192" s="4">
        <v>150</v>
      </c>
      <c r="D192" s="70">
        <v>15.34</v>
      </c>
      <c r="E192" s="34">
        <v>5.5</v>
      </c>
      <c r="F192" s="34">
        <v>4.8</v>
      </c>
      <c r="G192" s="34">
        <v>38.299999999999997</v>
      </c>
      <c r="H192" s="34">
        <v>191</v>
      </c>
    </row>
    <row r="193" spans="1:8" ht="15.75" x14ac:dyDescent="0.2">
      <c r="A193" s="5">
        <v>592</v>
      </c>
      <c r="B193" s="6" t="s">
        <v>48</v>
      </c>
      <c r="C193" s="7">
        <v>200</v>
      </c>
      <c r="D193" s="7">
        <v>10</v>
      </c>
      <c r="E193" s="7">
        <v>1</v>
      </c>
      <c r="F193" s="7">
        <v>0.2</v>
      </c>
      <c r="G193" s="7">
        <v>19.8</v>
      </c>
      <c r="H193" s="8">
        <v>86</v>
      </c>
    </row>
    <row r="194" spans="1:8" ht="15.75" x14ac:dyDescent="0.25">
      <c r="A194" s="9" t="s">
        <v>24</v>
      </c>
      <c r="B194" s="15" t="s">
        <v>1</v>
      </c>
      <c r="C194" s="4">
        <v>30</v>
      </c>
      <c r="D194" s="70">
        <v>1.86</v>
      </c>
      <c r="E194" s="24">
        <v>2.4</v>
      </c>
      <c r="F194" s="24">
        <v>0.5</v>
      </c>
      <c r="G194" s="24">
        <v>12</v>
      </c>
      <c r="H194" s="24">
        <v>66</v>
      </c>
    </row>
    <row r="195" spans="1:8" ht="15.75" x14ac:dyDescent="0.25">
      <c r="A195" s="9" t="s">
        <v>24</v>
      </c>
      <c r="B195" s="15" t="s">
        <v>8</v>
      </c>
      <c r="C195" s="4">
        <v>30</v>
      </c>
      <c r="D195" s="70">
        <v>1.8</v>
      </c>
      <c r="E195" s="24">
        <v>3.2</v>
      </c>
      <c r="F195" s="24">
        <v>1.4</v>
      </c>
      <c r="G195" s="24">
        <v>13.1</v>
      </c>
      <c r="H195" s="24">
        <v>82.2</v>
      </c>
    </row>
    <row r="196" spans="1:8" ht="15.75" x14ac:dyDescent="0.25">
      <c r="A196" s="14"/>
      <c r="B196" s="64"/>
      <c r="C196" s="17">
        <v>790</v>
      </c>
      <c r="D196" s="17">
        <f>SUM(D189:D195)</f>
        <v>65.899999999999991</v>
      </c>
      <c r="E196" s="17">
        <f>SUM(E189:E195)</f>
        <v>27.509999999999998</v>
      </c>
      <c r="F196" s="17">
        <f>SUM(F189:F195)</f>
        <v>25.979999999999997</v>
      </c>
      <c r="G196" s="17">
        <f>SUM(G189:G195)</f>
        <v>115.93999999999998</v>
      </c>
      <c r="H196" s="17">
        <f>SUM(H189:H195)</f>
        <v>776</v>
      </c>
    </row>
    <row r="197" spans="1:8" ht="15.75" x14ac:dyDescent="0.25">
      <c r="A197" s="14"/>
      <c r="B197" s="64"/>
      <c r="C197" s="17"/>
      <c r="D197" s="17"/>
      <c r="E197" s="17"/>
      <c r="F197" s="17"/>
      <c r="G197" s="17"/>
      <c r="H197" s="18">
        <f>H196/2350</f>
        <v>0.33021276595744681</v>
      </c>
    </row>
    <row r="198" spans="1:8" ht="15.75" x14ac:dyDescent="0.25">
      <c r="A198" s="14"/>
      <c r="B198" s="26" t="s">
        <v>12</v>
      </c>
      <c r="C198" s="17">
        <f>C186+C196</f>
        <v>1310</v>
      </c>
      <c r="D198" s="17"/>
      <c r="E198" s="17">
        <f>E186+E196</f>
        <v>46.059999999999995</v>
      </c>
      <c r="F198" s="17">
        <f>F186+F196</f>
        <v>42.55</v>
      </c>
      <c r="G198" s="17">
        <f>G186+G196</f>
        <v>202.69</v>
      </c>
      <c r="H198" s="17">
        <f>H186+H196</f>
        <v>1388</v>
      </c>
    </row>
    <row r="199" spans="1:8" ht="15.75" x14ac:dyDescent="0.25">
      <c r="A199" s="14"/>
      <c r="B199" s="26"/>
      <c r="C199" s="17"/>
      <c r="D199" s="17"/>
      <c r="E199" s="17"/>
      <c r="F199" s="17"/>
      <c r="G199" s="17"/>
      <c r="H199" s="18">
        <f>H198/2350</f>
        <v>0.59063829787234046</v>
      </c>
    </row>
    <row r="200" spans="1:8" ht="15.75" x14ac:dyDescent="0.2">
      <c r="A200" s="79" t="s">
        <v>34</v>
      </c>
      <c r="B200" s="79"/>
      <c r="C200" s="79"/>
      <c r="D200" s="79"/>
      <c r="E200" s="79"/>
      <c r="F200" s="79"/>
      <c r="G200" s="79"/>
      <c r="H200" s="79"/>
    </row>
    <row r="201" spans="1:8" ht="15.75" x14ac:dyDescent="0.2">
      <c r="A201" s="78" t="s">
        <v>16</v>
      </c>
      <c r="B201" s="78"/>
      <c r="C201" s="78"/>
      <c r="D201" s="78"/>
      <c r="E201" s="78"/>
      <c r="F201" s="78"/>
      <c r="G201" s="78"/>
      <c r="H201" s="78"/>
    </row>
    <row r="202" spans="1:8" ht="15.75" x14ac:dyDescent="0.2">
      <c r="A202" s="64">
        <v>173</v>
      </c>
      <c r="B202" s="42" t="s">
        <v>73</v>
      </c>
      <c r="C202" s="23" t="s">
        <v>36</v>
      </c>
      <c r="D202" s="23">
        <f>1.83+26.39</f>
        <v>28.22</v>
      </c>
      <c r="E202" s="23">
        <v>6.7</v>
      </c>
      <c r="F202" s="23">
        <v>7.9</v>
      </c>
      <c r="G202" s="23">
        <v>41.7</v>
      </c>
      <c r="H202" s="23">
        <v>224</v>
      </c>
    </row>
    <row r="203" spans="1:8" ht="15.75" x14ac:dyDescent="0.25">
      <c r="A203" s="2">
        <v>14</v>
      </c>
      <c r="B203" s="3" t="s">
        <v>2</v>
      </c>
      <c r="C203" s="4">
        <v>10</v>
      </c>
      <c r="D203" s="70">
        <v>11</v>
      </c>
      <c r="E203" s="4">
        <v>0.1</v>
      </c>
      <c r="F203" s="4">
        <v>7.2</v>
      </c>
      <c r="G203" s="4">
        <v>0.13</v>
      </c>
      <c r="H203" s="4">
        <v>65.72</v>
      </c>
    </row>
    <row r="204" spans="1:8" ht="15.75" x14ac:dyDescent="0.25">
      <c r="A204" s="64">
        <v>382</v>
      </c>
      <c r="B204" s="10" t="s">
        <v>13</v>
      </c>
      <c r="C204" s="4">
        <v>200</v>
      </c>
      <c r="D204" s="70">
        <v>8.2200000000000006</v>
      </c>
      <c r="E204" s="4">
        <v>2.9</v>
      </c>
      <c r="F204" s="4">
        <v>2.5</v>
      </c>
      <c r="G204" s="4">
        <v>24.8</v>
      </c>
      <c r="H204" s="4">
        <v>134</v>
      </c>
    </row>
    <row r="205" spans="1:8" ht="15.75" x14ac:dyDescent="0.25">
      <c r="A205" s="9" t="s">
        <v>24</v>
      </c>
      <c r="B205" s="3" t="s">
        <v>18</v>
      </c>
      <c r="C205" s="4">
        <v>30</v>
      </c>
      <c r="D205" s="70">
        <v>2.85</v>
      </c>
      <c r="E205" s="4">
        <v>1.95</v>
      </c>
      <c r="F205" s="4">
        <v>0.6</v>
      </c>
      <c r="G205" s="4">
        <v>13.8</v>
      </c>
      <c r="H205" s="4">
        <v>69</v>
      </c>
    </row>
    <row r="206" spans="1:8" ht="15.75" x14ac:dyDescent="0.25">
      <c r="A206" s="9"/>
      <c r="B206" s="10" t="s">
        <v>41</v>
      </c>
      <c r="C206" s="28">
        <v>100</v>
      </c>
      <c r="D206" s="28">
        <v>15.61</v>
      </c>
      <c r="E206" s="23">
        <v>0.4</v>
      </c>
      <c r="F206" s="23">
        <v>0.4</v>
      </c>
      <c r="G206" s="28">
        <v>9.8000000000000007</v>
      </c>
      <c r="H206" s="29">
        <v>47</v>
      </c>
    </row>
    <row r="207" spans="1:8" ht="15.75" x14ac:dyDescent="0.25">
      <c r="A207" s="14"/>
      <c r="B207" s="59"/>
      <c r="C207" s="17">
        <v>545</v>
      </c>
      <c r="D207" s="17">
        <f>SUM(D202:D206)</f>
        <v>65.900000000000006</v>
      </c>
      <c r="E207" s="17">
        <f>SUM(E202:E206)</f>
        <v>12.049999999999999</v>
      </c>
      <c r="F207" s="17">
        <f>SUM(F202:F206)</f>
        <v>18.600000000000001</v>
      </c>
      <c r="G207" s="17">
        <f>SUM(G202:G206)</f>
        <v>90.23</v>
      </c>
      <c r="H207" s="17">
        <f>SUM(H202:H206)</f>
        <v>539.72</v>
      </c>
    </row>
    <row r="208" spans="1:8" ht="15.75" x14ac:dyDescent="0.25">
      <c r="A208" s="14"/>
      <c r="B208" s="64"/>
      <c r="C208" s="16"/>
      <c r="D208" s="68"/>
      <c r="E208" s="17"/>
      <c r="F208" s="17"/>
      <c r="G208" s="17"/>
      <c r="H208" s="18">
        <f>H207/2350</f>
        <v>0.22966808510638298</v>
      </c>
    </row>
    <row r="209" spans="1:8" ht="15.75" x14ac:dyDescent="0.2">
      <c r="A209" s="78" t="s">
        <v>15</v>
      </c>
      <c r="B209" s="78"/>
      <c r="C209" s="78"/>
      <c r="D209" s="78"/>
      <c r="E209" s="78"/>
      <c r="F209" s="78"/>
      <c r="G209" s="78"/>
      <c r="H209" s="78"/>
    </row>
    <row r="210" spans="1:8" ht="15.75" x14ac:dyDescent="0.2">
      <c r="A210" s="5">
        <v>43</v>
      </c>
      <c r="B210" s="6" t="s">
        <v>50</v>
      </c>
      <c r="C210" s="7">
        <v>60</v>
      </c>
      <c r="D210" s="7">
        <v>6.86</v>
      </c>
      <c r="E210" s="7">
        <v>0.72</v>
      </c>
      <c r="F210" s="7">
        <v>4.17</v>
      </c>
      <c r="G210" s="7">
        <v>5.77</v>
      </c>
      <c r="H210" s="7">
        <v>62.1</v>
      </c>
    </row>
    <row r="211" spans="1:8" ht="15.75" x14ac:dyDescent="0.2">
      <c r="A211" s="64">
        <v>108</v>
      </c>
      <c r="B211" s="44" t="s">
        <v>72</v>
      </c>
      <c r="C211" s="45">
        <v>200</v>
      </c>
      <c r="D211" s="45">
        <v>10.56</v>
      </c>
      <c r="E211" s="23">
        <v>1.6</v>
      </c>
      <c r="F211" s="23">
        <v>2.4</v>
      </c>
      <c r="G211" s="23">
        <v>16.600000000000001</v>
      </c>
      <c r="H211" s="23">
        <v>74.64</v>
      </c>
    </row>
    <row r="212" spans="1:8" ht="15.75" x14ac:dyDescent="0.2">
      <c r="A212" s="64">
        <v>412</v>
      </c>
      <c r="B212" s="42" t="s">
        <v>46</v>
      </c>
      <c r="C212" s="23" t="s">
        <v>105</v>
      </c>
      <c r="D212" s="23">
        <v>23.2</v>
      </c>
      <c r="E212" s="23">
        <v>7.9</v>
      </c>
      <c r="F212" s="23">
        <v>13.1</v>
      </c>
      <c r="G212" s="23">
        <v>14.3</v>
      </c>
      <c r="H212" s="23">
        <v>144</v>
      </c>
    </row>
    <row r="213" spans="1:8" ht="15.75" x14ac:dyDescent="0.25">
      <c r="A213" s="64">
        <v>198</v>
      </c>
      <c r="B213" s="10" t="s">
        <v>69</v>
      </c>
      <c r="C213" s="23">
        <v>150</v>
      </c>
      <c r="D213" s="23">
        <v>11.62</v>
      </c>
      <c r="E213" s="55">
        <v>9.6</v>
      </c>
      <c r="F213" s="55">
        <v>0.8</v>
      </c>
      <c r="G213" s="55">
        <v>29.6</v>
      </c>
      <c r="H213" s="36">
        <v>227</v>
      </c>
    </row>
    <row r="214" spans="1:8" ht="15.75" x14ac:dyDescent="0.25">
      <c r="A214" s="9">
        <v>699</v>
      </c>
      <c r="B214" s="15" t="s">
        <v>65</v>
      </c>
      <c r="C214" s="4">
        <v>200</v>
      </c>
      <c r="D214" s="70">
        <v>10</v>
      </c>
      <c r="E214" s="24">
        <v>0.2</v>
      </c>
      <c r="F214" s="24"/>
      <c r="G214" s="24">
        <v>25.7</v>
      </c>
      <c r="H214" s="24">
        <v>104</v>
      </c>
    </row>
    <row r="215" spans="1:8" ht="15.75" x14ac:dyDescent="0.25">
      <c r="A215" s="9" t="s">
        <v>24</v>
      </c>
      <c r="B215" s="15" t="s">
        <v>1</v>
      </c>
      <c r="C215" s="4">
        <v>30</v>
      </c>
      <c r="D215" s="70">
        <v>1.86</v>
      </c>
      <c r="E215" s="24">
        <v>2.4</v>
      </c>
      <c r="F215" s="24">
        <v>0.5</v>
      </c>
      <c r="G215" s="24">
        <v>12</v>
      </c>
      <c r="H215" s="24">
        <v>66</v>
      </c>
    </row>
    <row r="216" spans="1:8" ht="15.75" x14ac:dyDescent="0.25">
      <c r="A216" s="9" t="s">
        <v>24</v>
      </c>
      <c r="B216" s="15" t="s">
        <v>8</v>
      </c>
      <c r="C216" s="4">
        <v>30</v>
      </c>
      <c r="D216" s="70">
        <v>1.8</v>
      </c>
      <c r="E216" s="24">
        <v>3.2</v>
      </c>
      <c r="F216" s="24">
        <v>1.4</v>
      </c>
      <c r="G216" s="24">
        <v>13.1</v>
      </c>
      <c r="H216" s="24">
        <v>82.2</v>
      </c>
    </row>
    <row r="217" spans="1:8" ht="15.75" x14ac:dyDescent="0.25">
      <c r="A217" s="14"/>
      <c r="B217" s="64"/>
      <c r="C217" s="17">
        <v>800</v>
      </c>
      <c r="D217" s="17">
        <f>SUM(D210:D216)</f>
        <v>65.900000000000006</v>
      </c>
      <c r="E217" s="17">
        <f>SUM(E210:E216)</f>
        <v>25.619999999999997</v>
      </c>
      <c r="F217" s="17">
        <f>SUM(F210:F216)</f>
        <v>22.37</v>
      </c>
      <c r="G217" s="17">
        <f>SUM(G210:G216)</f>
        <v>117.07000000000001</v>
      </c>
      <c r="H217" s="25">
        <f>SUM(H210:H216)</f>
        <v>759.94</v>
      </c>
    </row>
    <row r="218" spans="1:8" ht="15.75" x14ac:dyDescent="0.25">
      <c r="A218" s="83"/>
      <c r="B218" s="83"/>
      <c r="C218" s="83"/>
      <c r="D218" s="83"/>
      <c r="E218" s="83"/>
      <c r="F218" s="83"/>
      <c r="G218" s="83"/>
      <c r="H218" s="18">
        <f>H217/2350</f>
        <v>0.32337872340425533</v>
      </c>
    </row>
    <row r="219" spans="1:8" ht="15.75" x14ac:dyDescent="0.25">
      <c r="A219" s="14"/>
      <c r="B219" s="26" t="s">
        <v>12</v>
      </c>
      <c r="C219" s="17">
        <f>C207+C217</f>
        <v>1345</v>
      </c>
      <c r="D219" s="17"/>
      <c r="E219" s="17">
        <f>E207+E217</f>
        <v>37.669999999999995</v>
      </c>
      <c r="F219" s="17">
        <f>F207+F217</f>
        <v>40.97</v>
      </c>
      <c r="G219" s="17">
        <f>G207+G217</f>
        <v>207.3</v>
      </c>
      <c r="H219" s="17">
        <f>H207+H217</f>
        <v>1299.6600000000001</v>
      </c>
    </row>
    <row r="220" spans="1:8" ht="15.75" x14ac:dyDescent="0.25">
      <c r="A220" s="14"/>
      <c r="B220" s="26"/>
      <c r="C220" s="17"/>
      <c r="D220" s="17"/>
      <c r="E220" s="17"/>
      <c r="F220" s="17"/>
      <c r="G220" s="17"/>
      <c r="H220" s="18">
        <f>H219/2350</f>
        <v>0.55304680851063837</v>
      </c>
    </row>
    <row r="221" spans="1:8" ht="15.75" x14ac:dyDescent="0.25">
      <c r="A221" s="14"/>
      <c r="B221" s="26"/>
      <c r="C221" s="16"/>
      <c r="D221" s="68"/>
      <c r="E221" s="16"/>
      <c r="F221" s="16"/>
      <c r="G221" s="16"/>
      <c r="H221" s="16"/>
    </row>
    <row r="222" spans="1:8" ht="20.25" x14ac:dyDescent="0.3">
      <c r="A222" s="84" t="s">
        <v>75</v>
      </c>
      <c r="B222" s="84"/>
      <c r="C222" s="84"/>
      <c r="D222" s="84"/>
      <c r="E222" s="84"/>
      <c r="F222" s="84"/>
      <c r="G222" s="84"/>
      <c r="H222" s="84"/>
    </row>
    <row r="223" spans="1:8" ht="20.25" x14ac:dyDescent="0.3">
      <c r="A223" s="80" t="s">
        <v>14</v>
      </c>
      <c r="B223" s="80"/>
      <c r="C223" s="51">
        <f>(C207+C186+C165+C144+C121+C101+C79+C59+C39+C17)/10</f>
        <v>520</v>
      </c>
      <c r="D223" s="51"/>
      <c r="E223" s="52">
        <f>(E207+E186+E165+E144+E121+E101+E79+E59+E39+E17)/10</f>
        <v>17.957000000000001</v>
      </c>
      <c r="F223" s="52">
        <f>(F207+F186+F165+F144+F121+F101+F79+F59+F39+F17)/10</f>
        <v>20.062000000000001</v>
      </c>
      <c r="G223" s="52">
        <f>(G207+G186+G165+G144+G121+G101+G79+G59+G39+G17)/10</f>
        <v>78.685000000000016</v>
      </c>
      <c r="H223" s="53">
        <f>(H207+H186+H165+H144+H121+H101+H79+H59+H39+H17)/10</f>
        <v>557.36800000000005</v>
      </c>
    </row>
    <row r="224" spans="1:8" ht="20.25" x14ac:dyDescent="0.3">
      <c r="A224" s="81" t="s">
        <v>91</v>
      </c>
      <c r="B224" s="82"/>
      <c r="C224" s="51"/>
      <c r="D224" s="51"/>
      <c r="E224" s="51"/>
      <c r="F224" s="51"/>
      <c r="G224" s="51"/>
      <c r="H224" s="56">
        <f>H223/2350</f>
        <v>0.23717787234042556</v>
      </c>
    </row>
    <row r="225" spans="1:8" ht="20.25" x14ac:dyDescent="0.3">
      <c r="A225" s="80" t="s">
        <v>15</v>
      </c>
      <c r="B225" s="80"/>
      <c r="C225" s="58">
        <f>(C217+C196+C175+C154+C131+C111+C88+C68+C49+C27)/10</f>
        <v>785.5</v>
      </c>
      <c r="D225" s="58"/>
      <c r="E225" s="52">
        <f>(E217+E175+E154+E131+E111+E88+E68+E49+E27+E196)/10</f>
        <v>27.067</v>
      </c>
      <c r="F225" s="52">
        <f>(F217+F175+F154+F131+F111+F88+F68+F49+F27+F196)/10</f>
        <v>25.320999999999998</v>
      </c>
      <c r="G225" s="52">
        <f>(G217+G175+G154+G131+G111+G88+G68+G49+G27+G196)/10</f>
        <v>111.91800000000001</v>
      </c>
      <c r="H225" s="53">
        <f>(H217+H196+H175+H154+H131+H111+H88+H68+H49+H27)/10</f>
        <v>786.99900000000002</v>
      </c>
    </row>
    <row r="226" spans="1:8" ht="20.25" x14ac:dyDescent="0.3">
      <c r="A226" s="81" t="s">
        <v>92</v>
      </c>
      <c r="B226" s="82"/>
      <c r="C226" s="51"/>
      <c r="D226" s="51"/>
      <c r="E226" s="52"/>
      <c r="F226" s="52"/>
      <c r="G226" s="52"/>
      <c r="H226" s="56">
        <f>H225/2350</f>
        <v>0.3348931914893617</v>
      </c>
    </row>
    <row r="227" spans="1:8" ht="20.25" x14ac:dyDescent="0.3">
      <c r="A227" s="80" t="s">
        <v>76</v>
      </c>
      <c r="B227" s="80"/>
      <c r="C227" s="51">
        <f>(C219+C198+C177+C156+C133+C113+C90+C70+C51+C29)/10</f>
        <v>1305.5</v>
      </c>
      <c r="D227" s="51"/>
      <c r="E227" s="52">
        <f>(E219+E198+E177+E156+E133+E113+E90+E70+E51+E29)/10</f>
        <v>45.023999999999994</v>
      </c>
      <c r="F227" s="52">
        <f>(F219+F198+F177+F156+F133+F113+F90+F70+F51+F29)/10</f>
        <v>45.382999999999996</v>
      </c>
      <c r="G227" s="52">
        <f>(G219+G198+G177+G156+G133+G113+G90+G70+G51+G29)/10</f>
        <v>190.60300000000001</v>
      </c>
      <c r="H227" s="53">
        <f>(H219+H198+H177+H156+H133+H113+H90+H70+H51+H29)/10</f>
        <v>1344.3670000000002</v>
      </c>
    </row>
    <row r="228" spans="1:8" ht="20.25" x14ac:dyDescent="0.3">
      <c r="A228" s="81" t="s">
        <v>93</v>
      </c>
      <c r="B228" s="82"/>
      <c r="C228" s="54"/>
      <c r="D228" s="54"/>
      <c r="E228" s="57">
        <f>E227/77</f>
        <v>0.58472727272727265</v>
      </c>
      <c r="F228" s="57">
        <f>F227/79</f>
        <v>0.57446835443037969</v>
      </c>
      <c r="G228" s="57">
        <f>G227/335</f>
        <v>0.56896417910447761</v>
      </c>
      <c r="H228" s="56">
        <f>H227/2350</f>
        <v>0.57207106382978734</v>
      </c>
    </row>
  </sheetData>
  <mergeCells count="49">
    <mergeCell ref="D5:G5"/>
    <mergeCell ref="D6:D8"/>
    <mergeCell ref="A41:H41"/>
    <mergeCell ref="A2:H2"/>
    <mergeCell ref="A4:A8"/>
    <mergeCell ref="B4:B8"/>
    <mergeCell ref="C4:H4"/>
    <mergeCell ref="C5:C8"/>
    <mergeCell ref="H5:H8"/>
    <mergeCell ref="E6:E8"/>
    <mergeCell ref="F6:F8"/>
    <mergeCell ref="G6:G8"/>
    <mergeCell ref="A9:H9"/>
    <mergeCell ref="A10:H10"/>
    <mergeCell ref="A19:H19"/>
    <mergeCell ref="A31:H31"/>
    <mergeCell ref="A32:H32"/>
    <mergeCell ref="A123:H123"/>
    <mergeCell ref="A53:H53"/>
    <mergeCell ref="A54:H54"/>
    <mergeCell ref="A61:H61"/>
    <mergeCell ref="A72:H72"/>
    <mergeCell ref="A73:H73"/>
    <mergeCell ref="A81:H81"/>
    <mergeCell ref="A92:H92"/>
    <mergeCell ref="A93:H93"/>
    <mergeCell ref="A103:H103"/>
    <mergeCell ref="A115:H115"/>
    <mergeCell ref="A116:H116"/>
    <mergeCell ref="A227:B227"/>
    <mergeCell ref="A228:B228"/>
    <mergeCell ref="A218:G218"/>
    <mergeCell ref="A222:H222"/>
    <mergeCell ref="A223:B223"/>
    <mergeCell ref="A224:B224"/>
    <mergeCell ref="A225:B225"/>
    <mergeCell ref="A226:B226"/>
    <mergeCell ref="A209:H209"/>
    <mergeCell ref="A135:H135"/>
    <mergeCell ref="A179:H179"/>
    <mergeCell ref="A180:H180"/>
    <mergeCell ref="A188:H188"/>
    <mergeCell ref="A200:H200"/>
    <mergeCell ref="A201:H201"/>
    <mergeCell ref="A136:H136"/>
    <mergeCell ref="A146:H146"/>
    <mergeCell ref="A158:H158"/>
    <mergeCell ref="A159:H159"/>
    <mergeCell ref="A167:H167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91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view="pageBreakPreview" zoomScale="60" zoomScaleNormal="100" workbookViewId="0">
      <selection activeCell="M6" sqref="M6"/>
    </sheetView>
  </sheetViews>
  <sheetFormatPr defaultRowHeight="12.75" x14ac:dyDescent="0.2"/>
  <sheetData>
    <row r="1" spans="1:17" ht="1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" x14ac:dyDescent="0.2">
      <c r="A2" s="50"/>
      <c r="B2" s="50"/>
      <c r="C2" s="50"/>
      <c r="D2" s="71"/>
      <c r="E2" s="71"/>
      <c r="F2" s="50"/>
      <c r="G2" s="50"/>
      <c r="H2" s="50"/>
      <c r="I2" s="50"/>
      <c r="J2" s="50" t="s">
        <v>115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71"/>
      <c r="B3" s="71"/>
      <c r="C3" s="71"/>
      <c r="D3" s="71"/>
      <c r="E3" s="71"/>
      <c r="F3" s="50"/>
      <c r="G3" s="50"/>
      <c r="H3" s="50"/>
      <c r="I3" s="50"/>
      <c r="J3" s="72" t="s">
        <v>116</v>
      </c>
      <c r="K3" s="72"/>
      <c r="L3" s="50"/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71"/>
      <c r="K4" s="71"/>
      <c r="L4" s="71"/>
      <c r="M4" s="50" t="s">
        <v>117</v>
      </c>
      <c r="N4" s="50"/>
      <c r="O4" s="50"/>
      <c r="P4" s="50"/>
      <c r="Q4" s="50"/>
    </row>
    <row r="5" spans="1:17" ht="15" x14ac:dyDescent="0.2">
      <c r="A5" s="71"/>
      <c r="B5" s="71"/>
      <c r="C5" s="71"/>
      <c r="D5" s="50"/>
      <c r="E5" s="50"/>
      <c r="F5" s="50"/>
      <c r="G5" s="50"/>
      <c r="H5" s="50"/>
      <c r="I5" s="50"/>
      <c r="J5" s="71"/>
      <c r="K5" s="71"/>
      <c r="L5" s="71"/>
      <c r="M5" s="50" t="s">
        <v>120</v>
      </c>
      <c r="N5" s="50"/>
      <c r="O5" s="50"/>
      <c r="P5" s="50"/>
      <c r="Q5" s="50"/>
    </row>
    <row r="6" spans="1:17" ht="15" x14ac:dyDescent="0.2">
      <c r="A6" s="72"/>
      <c r="B6" s="72"/>
      <c r="C6" s="50"/>
      <c r="D6" s="50"/>
      <c r="E6" s="50"/>
      <c r="F6" s="50"/>
      <c r="G6" s="50"/>
      <c r="H6" s="50"/>
      <c r="I6" s="50"/>
      <c r="J6" s="72"/>
      <c r="K6" s="72"/>
      <c r="L6" s="72"/>
      <c r="M6" s="50"/>
      <c r="N6" s="50"/>
      <c r="O6" s="50"/>
      <c r="P6" s="50"/>
      <c r="Q6" s="50"/>
    </row>
    <row r="7" spans="1:17" ht="15" x14ac:dyDescent="0.2">
      <c r="A7" s="72"/>
      <c r="B7" s="72"/>
      <c r="C7" s="50"/>
      <c r="D7" s="50"/>
      <c r="E7" s="50"/>
      <c r="F7" s="50"/>
      <c r="G7" s="50"/>
      <c r="H7" s="50"/>
      <c r="I7" s="50"/>
      <c r="J7" s="72"/>
      <c r="K7" s="72"/>
      <c r="L7" s="72"/>
      <c r="M7" s="50"/>
      <c r="N7" s="50"/>
      <c r="O7" s="50"/>
      <c r="P7" s="50"/>
      <c r="Q7" s="50"/>
    </row>
    <row r="8" spans="1:17" ht="15" x14ac:dyDescent="0.2">
      <c r="A8" s="72"/>
      <c r="B8" s="72"/>
      <c r="C8" s="50"/>
      <c r="D8" s="50"/>
      <c r="E8" s="50"/>
      <c r="F8" s="50"/>
      <c r="G8" s="50"/>
      <c r="H8" s="50"/>
      <c r="I8" s="50"/>
      <c r="J8" s="72"/>
      <c r="K8" s="72"/>
      <c r="L8" s="72"/>
      <c r="M8" s="50"/>
      <c r="N8" s="50"/>
      <c r="O8" s="50"/>
      <c r="P8" s="50"/>
      <c r="Q8" s="50"/>
    </row>
    <row r="9" spans="1:17" ht="15" x14ac:dyDescent="0.2">
      <c r="A9" s="72"/>
      <c r="B9" s="72"/>
      <c r="C9" s="50"/>
      <c r="D9" s="50"/>
      <c r="E9" s="50"/>
      <c r="F9" s="50"/>
      <c r="G9" s="50"/>
      <c r="H9" s="50"/>
      <c r="I9" s="50"/>
      <c r="J9" s="72"/>
      <c r="K9" s="72"/>
      <c r="L9" s="72"/>
      <c r="M9" s="50"/>
      <c r="N9" s="50"/>
      <c r="O9" s="50"/>
      <c r="P9" s="50"/>
      <c r="Q9" s="50"/>
    </row>
    <row r="10" spans="1:17" ht="15" x14ac:dyDescent="0.2">
      <c r="A10" s="72"/>
      <c r="B10" s="72"/>
      <c r="C10" s="50"/>
      <c r="D10" s="50"/>
      <c r="E10" s="50"/>
      <c r="F10" s="50"/>
      <c r="G10" s="50"/>
      <c r="H10" s="50"/>
      <c r="I10" s="50"/>
      <c r="J10" s="72"/>
      <c r="K10" s="72"/>
      <c r="L10" s="72"/>
      <c r="M10" s="50"/>
      <c r="N10" s="50"/>
      <c r="O10" s="50"/>
      <c r="P10" s="50"/>
      <c r="Q10" s="50"/>
    </row>
    <row r="11" spans="1:17" ht="15" x14ac:dyDescent="0.2">
      <c r="A11" s="72"/>
      <c r="B11" s="72"/>
      <c r="C11" s="50"/>
      <c r="D11" s="50"/>
      <c r="E11" s="50"/>
      <c r="F11" s="50"/>
      <c r="G11" s="50"/>
      <c r="H11" s="50"/>
      <c r="I11" s="50"/>
      <c r="J11" s="72"/>
      <c r="K11" s="72"/>
      <c r="L11" s="72"/>
      <c r="M11" s="50"/>
      <c r="N11" s="50"/>
      <c r="O11" s="50"/>
      <c r="P11" s="50"/>
      <c r="Q11" s="50"/>
    </row>
    <row r="13" spans="1:17" x14ac:dyDescent="0.2">
      <c r="A13" s="73"/>
      <c r="B13" s="73"/>
      <c r="C13" s="73"/>
    </row>
    <row r="19" spans="1:16" ht="33.75" x14ac:dyDescent="0.5">
      <c r="D19" s="74" t="s">
        <v>118</v>
      </c>
      <c r="E19" s="74"/>
      <c r="F19" s="74"/>
      <c r="G19" s="74"/>
      <c r="H19" s="75"/>
      <c r="I19" s="75"/>
      <c r="J19" s="75"/>
      <c r="K19" s="75"/>
    </row>
    <row r="21" spans="1:16" ht="23.25" x14ac:dyDescent="0.35">
      <c r="A21" s="76" t="s">
        <v>119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77"/>
      <c r="N21" s="77"/>
      <c r="O21" s="77"/>
      <c r="P21" s="77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7-12лет </vt:lpstr>
      <vt:lpstr>Титульный лист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2023-12-25T05:05:31Z</cp:lastPrinted>
  <dcterms:created xsi:type="dcterms:W3CDTF">2017-07-26T06:10:42Z</dcterms:created>
  <dcterms:modified xsi:type="dcterms:W3CDTF">2023-12-25T10:55:05Z</dcterms:modified>
</cp:coreProperties>
</file>