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/>
  </bookViews>
  <sheets>
    <sheet name="от 7-11лет " sheetId="52" r:id="rId1"/>
    <sheet name="Титульный лист" sheetId="53" r:id="rId2"/>
  </sheets>
  <calcPr calcId="144525" refMode="R1C1" concurrentCalc="0"/>
</workbook>
</file>

<file path=xl/calcChain.xml><?xml version="1.0" encoding="utf-8"?>
<calcChain xmlns="http://schemas.openxmlformats.org/spreadsheetml/2006/main">
  <c r="H273" i="52" l="1"/>
  <c r="G273" i="52"/>
  <c r="F273" i="52"/>
  <c r="E273" i="52"/>
  <c r="D273" i="52"/>
  <c r="C273" i="52"/>
  <c r="H260" i="52"/>
  <c r="G260" i="52"/>
  <c r="F260" i="52"/>
  <c r="E260" i="52"/>
  <c r="D260" i="52"/>
  <c r="C260" i="52"/>
  <c r="H246" i="52"/>
  <c r="G246" i="52"/>
  <c r="F246" i="52"/>
  <c r="E246" i="52"/>
  <c r="D246" i="52"/>
  <c r="C246" i="52"/>
  <c r="H233" i="52"/>
  <c r="G233" i="52"/>
  <c r="F233" i="52"/>
  <c r="E233" i="52"/>
  <c r="D233" i="52"/>
  <c r="C233" i="52"/>
  <c r="H219" i="52"/>
  <c r="G219" i="52"/>
  <c r="F219" i="52"/>
  <c r="E219" i="52"/>
  <c r="D219" i="52"/>
  <c r="C219" i="52"/>
  <c r="H206" i="52"/>
  <c r="G206" i="52"/>
  <c r="F206" i="52"/>
  <c r="E206" i="52"/>
  <c r="D206" i="52"/>
  <c r="C206" i="52"/>
  <c r="H192" i="52"/>
  <c r="G192" i="52"/>
  <c r="F192" i="52"/>
  <c r="E192" i="52"/>
  <c r="D192" i="52"/>
  <c r="C192" i="52"/>
  <c r="H179" i="52"/>
  <c r="G179" i="52"/>
  <c r="F179" i="52"/>
  <c r="E179" i="52"/>
  <c r="D179" i="52"/>
  <c r="C179" i="52"/>
  <c r="H163" i="52"/>
  <c r="G163" i="52"/>
  <c r="F163" i="52"/>
  <c r="E163" i="52"/>
  <c r="D163" i="52"/>
  <c r="C163" i="52"/>
  <c r="H150" i="52"/>
  <c r="G150" i="52"/>
  <c r="F150" i="52"/>
  <c r="E150" i="52"/>
  <c r="D150" i="52"/>
  <c r="C150" i="52"/>
  <c r="H137" i="52"/>
  <c r="G137" i="52"/>
  <c r="F137" i="52"/>
  <c r="E137" i="52"/>
  <c r="D137" i="52"/>
  <c r="C137" i="52"/>
  <c r="H125" i="52"/>
  <c r="G125" i="52"/>
  <c r="F125" i="52"/>
  <c r="E125" i="52"/>
  <c r="D125" i="52"/>
  <c r="C125" i="52"/>
  <c r="H110" i="52"/>
  <c r="G110" i="52"/>
  <c r="F110" i="52"/>
  <c r="E110" i="52"/>
  <c r="D110" i="52"/>
  <c r="C110" i="52"/>
  <c r="H98" i="52"/>
  <c r="G98" i="52"/>
  <c r="F98" i="52"/>
  <c r="E98" i="52"/>
  <c r="D98" i="52"/>
  <c r="C98" i="52"/>
  <c r="H72" i="52"/>
  <c r="G72" i="52"/>
  <c r="F72" i="52"/>
  <c r="E72" i="52"/>
  <c r="D72" i="52"/>
  <c r="C72" i="52"/>
  <c r="H84" i="52"/>
  <c r="G84" i="52"/>
  <c r="F84" i="52"/>
  <c r="E84" i="52"/>
  <c r="D84" i="52"/>
  <c r="C84" i="52"/>
  <c r="H59" i="52"/>
  <c r="G59" i="52"/>
  <c r="F59" i="52"/>
  <c r="E59" i="52"/>
  <c r="D59" i="52"/>
  <c r="C59" i="52"/>
  <c r="H46" i="52"/>
  <c r="G46" i="52"/>
  <c r="F46" i="52"/>
  <c r="E46" i="52"/>
  <c r="D46" i="52"/>
  <c r="C46" i="52"/>
  <c r="H33" i="52"/>
  <c r="G33" i="52"/>
  <c r="F33" i="52"/>
  <c r="E33" i="52"/>
  <c r="D33" i="52"/>
  <c r="C33" i="52"/>
  <c r="E20" i="52"/>
  <c r="F20" i="52"/>
  <c r="G20" i="52"/>
  <c r="H20" i="52"/>
  <c r="D20" i="52"/>
  <c r="C20" i="52"/>
  <c r="H274" i="52"/>
  <c r="H275" i="52"/>
  <c r="G275" i="52"/>
  <c r="F275" i="52"/>
  <c r="E275" i="52"/>
  <c r="C275" i="52"/>
  <c r="H247" i="52"/>
  <c r="H234" i="52"/>
  <c r="G248" i="52"/>
  <c r="F248" i="52"/>
  <c r="E248" i="52"/>
  <c r="C248" i="52"/>
  <c r="H220" i="52"/>
  <c r="H207" i="52"/>
  <c r="G221" i="52"/>
  <c r="F221" i="52"/>
  <c r="E221" i="52"/>
  <c r="C221" i="52"/>
  <c r="H193" i="52"/>
  <c r="F194" i="52"/>
  <c r="H180" i="52"/>
  <c r="G194" i="52"/>
  <c r="E194" i="52"/>
  <c r="C194" i="52"/>
  <c r="H122" i="52"/>
  <c r="H126" i="52"/>
  <c r="G122" i="52"/>
  <c r="F122" i="52"/>
  <c r="E122" i="52"/>
  <c r="C165" i="52"/>
  <c r="H261" i="52"/>
  <c r="H248" i="52"/>
  <c r="H221" i="52"/>
  <c r="H194" i="52"/>
  <c r="C139" i="52"/>
  <c r="C281" i="52"/>
  <c r="C86" i="52"/>
  <c r="C61" i="52"/>
  <c r="C35" i="52"/>
  <c r="D11" i="52"/>
  <c r="D270" i="52"/>
  <c r="D252" i="52"/>
  <c r="D257" i="52"/>
  <c r="D243" i="52"/>
  <c r="D230" i="52"/>
  <c r="D211" i="52"/>
  <c r="D216" i="52"/>
  <c r="D203" i="52"/>
  <c r="D184" i="52"/>
  <c r="D189" i="52"/>
  <c r="D176" i="52"/>
  <c r="D155" i="52"/>
  <c r="D160" i="52"/>
  <c r="D147" i="52"/>
  <c r="D134" i="52"/>
  <c r="D116" i="52"/>
  <c r="D122" i="52"/>
  <c r="D103" i="52"/>
  <c r="D107" i="52"/>
  <c r="D95" i="52"/>
  <c r="D77" i="52"/>
  <c r="D81" i="52"/>
  <c r="D65" i="52"/>
  <c r="D69" i="52"/>
  <c r="D51" i="52"/>
  <c r="D56" i="52"/>
  <c r="D43" i="52"/>
  <c r="D30" i="52"/>
  <c r="D17" i="52"/>
  <c r="H270" i="52"/>
  <c r="G270" i="52"/>
  <c r="F270" i="52"/>
  <c r="E270" i="52"/>
  <c r="H257" i="52"/>
  <c r="G257" i="52"/>
  <c r="F257" i="52"/>
  <c r="E257" i="52"/>
  <c r="H243" i="52"/>
  <c r="G243" i="52"/>
  <c r="F243" i="52"/>
  <c r="E243" i="52"/>
  <c r="H230" i="52"/>
  <c r="G230" i="52"/>
  <c r="F230" i="52"/>
  <c r="E230" i="52"/>
  <c r="H216" i="52"/>
  <c r="G216" i="52"/>
  <c r="F216" i="52"/>
  <c r="E216" i="52"/>
  <c r="H203" i="52"/>
  <c r="G203" i="52"/>
  <c r="F203" i="52"/>
  <c r="E203" i="52"/>
  <c r="H189" i="52"/>
  <c r="G189" i="52"/>
  <c r="F189" i="52"/>
  <c r="E189" i="52"/>
  <c r="H176" i="52"/>
  <c r="H195" i="52"/>
  <c r="G176" i="52"/>
  <c r="F176" i="52"/>
  <c r="E176" i="52"/>
  <c r="C176" i="52"/>
  <c r="H160" i="52"/>
  <c r="H164" i="52"/>
  <c r="G160" i="52"/>
  <c r="F160" i="52"/>
  <c r="E160" i="52"/>
  <c r="H147" i="52"/>
  <c r="G147" i="52"/>
  <c r="G165" i="52"/>
  <c r="F147" i="52"/>
  <c r="F165" i="52"/>
  <c r="E147" i="52"/>
  <c r="H134" i="52"/>
  <c r="G134" i="52"/>
  <c r="G139" i="52"/>
  <c r="F134" i="52"/>
  <c r="F139" i="52"/>
  <c r="E134" i="52"/>
  <c r="E139" i="52"/>
  <c r="H107" i="52"/>
  <c r="G107" i="52"/>
  <c r="F107" i="52"/>
  <c r="E107" i="52"/>
  <c r="H95" i="52"/>
  <c r="H99" i="52"/>
  <c r="G95" i="52"/>
  <c r="F95" i="52"/>
  <c r="E95" i="52"/>
  <c r="C95" i="52"/>
  <c r="H81" i="52"/>
  <c r="G81" i="52"/>
  <c r="F81" i="52"/>
  <c r="E81" i="52"/>
  <c r="H69" i="52"/>
  <c r="H73" i="52"/>
  <c r="G69" i="52"/>
  <c r="F69" i="52"/>
  <c r="E69" i="52"/>
  <c r="H56" i="52"/>
  <c r="G56" i="52"/>
  <c r="F56" i="52"/>
  <c r="E56" i="52"/>
  <c r="H43" i="52"/>
  <c r="G43" i="52"/>
  <c r="F43" i="52"/>
  <c r="E43" i="52"/>
  <c r="H30" i="52"/>
  <c r="G30" i="52"/>
  <c r="G281" i="52"/>
  <c r="F30" i="52"/>
  <c r="E30" i="52"/>
  <c r="H17" i="52"/>
  <c r="G17" i="52"/>
  <c r="F17" i="52"/>
  <c r="E17" i="52"/>
  <c r="H222" i="52"/>
  <c r="E279" i="52"/>
  <c r="H151" i="52"/>
  <c r="H165" i="52"/>
  <c r="H166" i="52"/>
  <c r="F281" i="52"/>
  <c r="C112" i="52"/>
  <c r="C283" i="52"/>
  <c r="C279" i="52"/>
  <c r="H21" i="52"/>
  <c r="H279" i="52"/>
  <c r="H280" i="52"/>
  <c r="G61" i="52"/>
  <c r="G86" i="52"/>
  <c r="F112" i="52"/>
  <c r="H111" i="52"/>
  <c r="H112" i="52"/>
  <c r="H138" i="52"/>
  <c r="H139" i="52"/>
  <c r="H140" i="52"/>
  <c r="E165" i="52"/>
  <c r="H34" i="52"/>
  <c r="H35" i="52"/>
  <c r="H47" i="52"/>
  <c r="F61" i="52"/>
  <c r="H60" i="52"/>
  <c r="F86" i="52"/>
  <c r="H85" i="52"/>
  <c r="H86" i="52"/>
  <c r="H87" i="52"/>
  <c r="E112" i="52"/>
  <c r="G112" i="52"/>
  <c r="E35" i="52"/>
  <c r="E61" i="52"/>
  <c r="E86" i="52"/>
  <c r="F279" i="52"/>
  <c r="H276" i="52"/>
  <c r="H249" i="52"/>
  <c r="H113" i="52"/>
  <c r="E281" i="52"/>
  <c r="H281" i="52"/>
  <c r="H282" i="52"/>
  <c r="E283" i="52"/>
  <c r="E284" i="52"/>
  <c r="G35" i="52"/>
  <c r="G283" i="52"/>
  <c r="G284" i="52"/>
  <c r="G279" i="52"/>
  <c r="F35" i="52"/>
  <c r="F283" i="52"/>
  <c r="F284" i="52"/>
  <c r="H36" i="52"/>
  <c r="H61" i="52"/>
  <c r="H62" i="52"/>
  <c r="H283" i="52"/>
  <c r="H284" i="52"/>
</calcChain>
</file>

<file path=xl/sharedStrings.xml><?xml version="1.0" encoding="utf-8"?>
<sst xmlns="http://schemas.openxmlformats.org/spreadsheetml/2006/main" count="357" uniqueCount="125">
  <si>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</si>
  <si>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</si>
  <si>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</si>
  <si>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</si>
  <si>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</si>
  <si>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</si>
  <si>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</si>
  <si>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</si>
  <si>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</si>
  <si>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</si>
  <si>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</si>
  <si>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</si>
  <si>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</si>
  <si>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</si>
  <si>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</si>
  <si>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</si>
  <si>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</si>
  <si>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</si>
  <si>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</si>
  <si>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</si>
  <si>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</si>
  <si>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</si>
  <si>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</si>
  <si>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</si>
  <si>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</si>
  <si>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</si>
  <si>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</si>
  <si>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</si>
  <si>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</si>
  <si>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</si>
  <si>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</si>
  <si>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</si>
  <si>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</si>
  <si>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</si>
  <si>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</si>
  <si>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</si>
  <si>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</si>
  <si>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</si>
  <si>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</si>
  <si>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</si>
  <si>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</si>
  <si>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</si>
  <si>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</si>
  <si>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</si>
  <si>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</si>
  <si>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</si>
  <si>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</si>
  <si>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</si>
  <si>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</si>
  <si>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</si>
  <si>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</si>
  <si>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</si>
  <si>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</si>
  <si>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</si>
  <si>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</si>
  <si>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</si>
  <si>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</si>
  <si>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</si>
  <si>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</si>
  <si>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</si>
  <si>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</si>
  <si>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</si>
  <si>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</si>
  <si>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</si>
  <si>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</si>
  <si>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</si>
  <si>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</si>
  <si>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</si>
  <si>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</si>
  <si>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</si>
  <si>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</si>
  <si>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</si>
  <si>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</si>
  <si>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</si>
  <si>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</si>
  <si>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</si>
  <si>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</si>
  <si>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</si>
  <si>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</si>
  <si>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</si>
  <si>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</si>
  <si>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</si>
  <si>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</si>
  <si>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</si>
  <si>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</si>
  <si>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</si>
  <si>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</si>
  <si>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</si>
  <si>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</si>
  <si>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</si>
  <si>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</si>
  <si>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</si>
  <si>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</si>
  <si>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</si>
  <si>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</si>
  <si>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</si>
  <si>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</si>
  <si>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</si>
  <si>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</si>
  <si>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</si>
  <si>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</si>
  <si>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200/10</t>
  </si>
  <si>
    <t>150/30</t>
  </si>
  <si>
    <t>90/30</t>
  </si>
  <si>
    <t>90/40</t>
  </si>
  <si>
    <t xml:space="preserve">Жаркое по-домашнему с мясом </t>
  </si>
  <si>
    <t>170/70</t>
  </si>
  <si>
    <t>170/30</t>
  </si>
  <si>
    <t>70/30</t>
  </si>
  <si>
    <t>54</t>
  </si>
  <si>
    <t>Свекла отварная дольками</t>
  </si>
  <si>
    <t>Кофейный напиток</t>
  </si>
  <si>
    <t>Чай с шиповником</t>
  </si>
  <si>
    <t>Картофель с молоком</t>
  </si>
  <si>
    <t xml:space="preserve">Утверждаю </t>
  </si>
  <si>
    <t>Директор ООО "Большая перемена"</t>
  </si>
  <si>
    <t>Волков С.Н.</t>
  </si>
  <si>
    <t>Примерное 10- дневное меню</t>
  </si>
  <si>
    <t>для обучающихся в общеобразовательных учреждениях в возрасте  с 7 до 12 лет при 2-х разовом питании</t>
  </si>
  <si>
    <t>202___г</t>
  </si>
  <si>
    <t>Итого завтрак:</t>
  </si>
  <si>
    <t>Итого обед:</t>
  </si>
  <si>
    <t>Кондитерские изделия в ассортименте</t>
  </si>
  <si>
    <t>Сок 0,2 тетра пак</t>
  </si>
  <si>
    <t xml:space="preserve">Примерное меню  для организации питания детей  от 7 лет до 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</si>
</sst>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26"/>
      <name val="Arial Cyr"/>
      <charset val="204"/>
    </font>
    <font>
      <sz val="18"/>
      <color theme="1"/>
      <name val="Calibri"/>
      <family val="2"/>
      <charset val="204"/>
      <scheme val="minor"/>
    </font>
    <font>
      <sz val="18"/>
      <name val="Arial Cyr"/>
      <charset val="204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7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2" fontId="18" fillId="0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2" fontId="18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abSelected="1" view="pageBreakPreview" zoomScale="90" zoomScaleNormal="100" zoomScaleSheetLayoutView="90" workbookViewId="0">
      <selection activeCell="E271" sqref="E271:H271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0"/>
      <c r="B1" s="60"/>
      <c r="C1" s="60"/>
      <c r="D1" s="66"/>
      <c r="E1" s="60"/>
      <c r="F1" s="60"/>
      <c r="G1" s="60"/>
      <c r="H1" s="60"/>
    </row>
    <row r="2" spans="1:8" ht="15.75" x14ac:dyDescent="0.2">
      <c r="A2" s="97" t="s">
        <v>124</v>
      </c>
      <c r="B2" s="97"/>
      <c r="C2" s="97"/>
      <c r="D2" s="97"/>
      <c r="E2" s="97"/>
      <c r="F2" s="97"/>
      <c r="G2" s="97"/>
      <c r="H2" s="97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8" t="s">
        <v>22</v>
      </c>
      <c r="B4" s="99" t="s">
        <v>21</v>
      </c>
      <c r="C4" s="100"/>
      <c r="D4" s="100"/>
      <c r="E4" s="100"/>
      <c r="F4" s="100"/>
      <c r="G4" s="100"/>
      <c r="H4" s="100"/>
    </row>
    <row r="5" spans="1:8" ht="15.75" customHeight="1" x14ac:dyDescent="0.2">
      <c r="A5" s="98"/>
      <c r="B5" s="99"/>
      <c r="C5" s="101" t="s">
        <v>9</v>
      </c>
      <c r="D5" s="90" t="s">
        <v>10</v>
      </c>
      <c r="E5" s="91"/>
      <c r="F5" s="91"/>
      <c r="G5" s="92"/>
      <c r="H5" s="101" t="s">
        <v>11</v>
      </c>
    </row>
    <row r="6" spans="1:8" ht="15.75" customHeight="1" x14ac:dyDescent="0.2">
      <c r="A6" s="98"/>
      <c r="B6" s="99"/>
      <c r="C6" s="101"/>
      <c r="D6" s="93"/>
      <c r="E6" s="99" t="s">
        <v>5</v>
      </c>
      <c r="F6" s="99" t="s">
        <v>6</v>
      </c>
      <c r="G6" s="99" t="s">
        <v>7</v>
      </c>
      <c r="H6" s="101"/>
    </row>
    <row r="7" spans="1:8" ht="15.75" customHeight="1" x14ac:dyDescent="0.2">
      <c r="A7" s="98"/>
      <c r="B7" s="99"/>
      <c r="C7" s="101"/>
      <c r="D7" s="94"/>
      <c r="E7" s="99"/>
      <c r="F7" s="99"/>
      <c r="G7" s="99"/>
      <c r="H7" s="101"/>
    </row>
    <row r="8" spans="1:8" ht="15.75" customHeight="1" x14ac:dyDescent="0.2">
      <c r="A8" s="98"/>
      <c r="B8" s="99"/>
      <c r="C8" s="101"/>
      <c r="D8" s="95"/>
      <c r="E8" s="99"/>
      <c r="F8" s="99"/>
      <c r="G8" s="99"/>
      <c r="H8" s="101"/>
    </row>
    <row r="9" spans="1:8" ht="15.75" x14ac:dyDescent="0.2">
      <c r="A9" s="102" t="s">
        <v>25</v>
      </c>
      <c r="B9" s="102"/>
      <c r="C9" s="102"/>
      <c r="D9" s="102"/>
      <c r="E9" s="102"/>
      <c r="F9" s="102"/>
      <c r="G9" s="102"/>
      <c r="H9" s="102"/>
    </row>
    <row r="10" spans="1:8" ht="15.75" x14ac:dyDescent="0.2">
      <c r="A10" s="103" t="s">
        <v>14</v>
      </c>
      <c r="B10" s="103"/>
      <c r="C10" s="103"/>
      <c r="D10" s="103"/>
      <c r="E10" s="103"/>
      <c r="F10" s="103"/>
      <c r="G10" s="103"/>
      <c r="H10" s="103"/>
    </row>
    <row r="11" spans="1:8" ht="15.75" x14ac:dyDescent="0.2">
      <c r="A11" s="61">
        <v>278</v>
      </c>
      <c r="B11" s="27" t="s">
        <v>47</v>
      </c>
      <c r="C11" s="23" t="s">
        <v>36</v>
      </c>
      <c r="D11" s="23">
        <f>20.28</f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67">
        <v>11.88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59</v>
      </c>
      <c r="C13" s="4">
        <v>10</v>
      </c>
      <c r="D13" s="67">
        <v>11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42</v>
      </c>
      <c r="C14" s="23">
        <v>200</v>
      </c>
      <c r="D14" s="23">
        <v>8.5299999999999994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24</v>
      </c>
      <c r="B15" s="3" t="s">
        <v>18</v>
      </c>
      <c r="C15" s="4">
        <v>30</v>
      </c>
      <c r="D15" s="67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24</v>
      </c>
      <c r="B16" s="10" t="s">
        <v>41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6"/>
      <c r="C17" s="17">
        <v>555</v>
      </c>
      <c r="D17" s="17">
        <f>SUM(D11:D16)</f>
        <v>65.900000000000006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 t="s">
        <v>24</v>
      </c>
      <c r="B18" s="78" t="s">
        <v>122</v>
      </c>
      <c r="C18" s="28">
        <v>25</v>
      </c>
      <c r="D18" s="12">
        <v>19.13</v>
      </c>
      <c r="E18" s="23">
        <v>1.6</v>
      </c>
      <c r="F18" s="23">
        <v>2.5</v>
      </c>
      <c r="G18" s="28">
        <v>18.600000000000001</v>
      </c>
      <c r="H18" s="29">
        <v>104.3</v>
      </c>
    </row>
    <row r="19" spans="1:8" ht="15.75" x14ac:dyDescent="0.25">
      <c r="A19" s="14" t="s">
        <v>24</v>
      </c>
      <c r="B19" s="56" t="s">
        <v>123</v>
      </c>
      <c r="C19" s="12">
        <v>200</v>
      </c>
      <c r="D19" s="12">
        <v>24.1</v>
      </c>
      <c r="E19" s="12">
        <v>1</v>
      </c>
      <c r="F19" s="12">
        <v>0.2</v>
      </c>
      <c r="G19" s="12">
        <v>22.6</v>
      </c>
      <c r="H19" s="29">
        <v>72</v>
      </c>
    </row>
    <row r="20" spans="1:8" ht="15.75" x14ac:dyDescent="0.25">
      <c r="A20" s="14"/>
      <c r="B20" s="81" t="s">
        <v>120</v>
      </c>
      <c r="C20" s="79">
        <f>C17+C18+C19</f>
        <v>780</v>
      </c>
      <c r="D20" s="79">
        <f>D17+D18+D19</f>
        <v>109.13</v>
      </c>
      <c r="E20" s="79">
        <f t="shared" ref="E20:H20" si="0">E17+E18+E19</f>
        <v>13.049999999999999</v>
      </c>
      <c r="F20" s="79">
        <f t="shared" si="0"/>
        <v>22.05</v>
      </c>
      <c r="G20" s="79">
        <f t="shared" si="0"/>
        <v>123.43</v>
      </c>
      <c r="H20" s="79">
        <f t="shared" si="0"/>
        <v>732.21999999999991</v>
      </c>
    </row>
    <row r="21" spans="1:8" ht="15" customHeight="1" x14ac:dyDescent="0.25">
      <c r="A21" s="14"/>
      <c r="B21" s="78"/>
      <c r="C21" s="28"/>
      <c r="D21" s="17"/>
      <c r="E21" s="80"/>
      <c r="F21" s="80"/>
      <c r="G21" s="80"/>
      <c r="H21" s="84">
        <f>H20/2350</f>
        <v>0.31158297872340424</v>
      </c>
    </row>
    <row r="22" spans="1:8" ht="15" customHeight="1" x14ac:dyDescent="0.2">
      <c r="A22" s="104" t="s">
        <v>15</v>
      </c>
      <c r="B22" s="105"/>
      <c r="C22" s="105"/>
      <c r="D22" s="105"/>
      <c r="E22" s="105"/>
      <c r="F22" s="105"/>
      <c r="G22" s="105"/>
      <c r="H22" s="106"/>
    </row>
    <row r="23" spans="1:8" ht="15" customHeight="1" x14ac:dyDescent="0.25">
      <c r="A23" s="2" t="s">
        <v>58</v>
      </c>
      <c r="B23" s="3" t="s">
        <v>53</v>
      </c>
      <c r="C23" s="76">
        <v>60</v>
      </c>
      <c r="D23" s="77">
        <v>5.64</v>
      </c>
      <c r="E23" s="76">
        <v>0.85</v>
      </c>
      <c r="F23" s="76">
        <v>3.6</v>
      </c>
      <c r="G23" s="76">
        <v>4.9000000000000004</v>
      </c>
      <c r="H23" s="76">
        <v>55.68</v>
      </c>
    </row>
    <row r="24" spans="1:8" ht="15.75" x14ac:dyDescent="0.2">
      <c r="A24" s="61">
        <v>145</v>
      </c>
      <c r="B24" s="19" t="s">
        <v>77</v>
      </c>
      <c r="C24" s="20" t="s">
        <v>36</v>
      </c>
      <c r="D24" s="77">
        <v>10.9</v>
      </c>
      <c r="E24" s="21">
        <v>2.56</v>
      </c>
      <c r="F24" s="21">
        <v>4.4800000000000004</v>
      </c>
      <c r="G24" s="21">
        <v>12.4</v>
      </c>
      <c r="H24" s="21">
        <v>84</v>
      </c>
    </row>
    <row r="25" spans="1:8" ht="15.75" x14ac:dyDescent="0.2">
      <c r="A25" s="5">
        <v>294</v>
      </c>
      <c r="B25" s="22" t="s">
        <v>54</v>
      </c>
      <c r="C25" s="7" t="s">
        <v>103</v>
      </c>
      <c r="D25" s="77">
        <v>22.64</v>
      </c>
      <c r="E25" s="7">
        <v>13.2</v>
      </c>
      <c r="F25" s="7">
        <v>9.4</v>
      </c>
      <c r="G25" s="7">
        <v>4.5999999999999996</v>
      </c>
      <c r="H25" s="7">
        <v>163.80000000000001</v>
      </c>
    </row>
    <row r="26" spans="1:8" ht="15.75" x14ac:dyDescent="0.25">
      <c r="A26" s="13">
        <v>476</v>
      </c>
      <c r="B26" s="15" t="s">
        <v>52</v>
      </c>
      <c r="C26" s="4">
        <v>150</v>
      </c>
      <c r="D26" s="77">
        <v>15.06</v>
      </c>
      <c r="E26" s="23">
        <v>4.0999999999999996</v>
      </c>
      <c r="F26" s="23">
        <v>11.7</v>
      </c>
      <c r="G26" s="23">
        <v>33.6</v>
      </c>
      <c r="H26" s="23">
        <v>286</v>
      </c>
    </row>
    <row r="27" spans="1:8" ht="15.75" x14ac:dyDescent="0.25">
      <c r="A27" s="9">
        <v>388</v>
      </c>
      <c r="B27" s="15" t="s">
        <v>3</v>
      </c>
      <c r="C27" s="4">
        <v>200</v>
      </c>
      <c r="D27" s="77">
        <v>8</v>
      </c>
      <c r="E27" s="24">
        <v>0.7</v>
      </c>
      <c r="F27" s="24">
        <v>0.3</v>
      </c>
      <c r="G27" s="24">
        <v>24.4</v>
      </c>
      <c r="H27" s="24">
        <v>103</v>
      </c>
    </row>
    <row r="28" spans="1:8" ht="15.75" x14ac:dyDescent="0.25">
      <c r="A28" s="9" t="s">
        <v>24</v>
      </c>
      <c r="B28" s="15" t="s">
        <v>8</v>
      </c>
      <c r="C28" s="4">
        <v>30</v>
      </c>
      <c r="D28" s="77">
        <v>1.8</v>
      </c>
      <c r="E28" s="24">
        <v>2.4</v>
      </c>
      <c r="F28" s="24">
        <v>0.5</v>
      </c>
      <c r="G28" s="24">
        <v>12</v>
      </c>
      <c r="H28" s="24">
        <v>66</v>
      </c>
    </row>
    <row r="29" spans="1:8" ht="15.75" x14ac:dyDescent="0.25">
      <c r="A29" s="9" t="s">
        <v>24</v>
      </c>
      <c r="B29" s="15" t="s">
        <v>1</v>
      </c>
      <c r="C29" s="4">
        <v>30</v>
      </c>
      <c r="D29" s="77">
        <v>1.86</v>
      </c>
      <c r="E29" s="24">
        <v>3.2</v>
      </c>
      <c r="F29" s="24">
        <v>1.4</v>
      </c>
      <c r="G29" s="24">
        <v>13.1</v>
      </c>
      <c r="H29" s="24">
        <v>82.2</v>
      </c>
    </row>
    <row r="30" spans="1:8" ht="15.75" x14ac:dyDescent="0.25">
      <c r="A30" s="14"/>
      <c r="B30" s="61"/>
      <c r="C30" s="16">
        <v>795</v>
      </c>
      <c r="D30" s="65">
        <f>SUM(D23:D29)</f>
        <v>65.900000000000006</v>
      </c>
      <c r="E30" s="17">
        <f>SUM(E23:E29)</f>
        <v>27.009999999999998</v>
      </c>
      <c r="F30" s="17">
        <f>SUM(F23:F29)</f>
        <v>31.38</v>
      </c>
      <c r="G30" s="17">
        <f>SUM(G23:G29)</f>
        <v>105</v>
      </c>
      <c r="H30" s="25">
        <f>SUM(H23:H29)</f>
        <v>840.68000000000006</v>
      </c>
    </row>
    <row r="31" spans="1:8" ht="15.75" x14ac:dyDescent="0.25">
      <c r="A31" s="14" t="s">
        <v>24</v>
      </c>
      <c r="B31" s="78" t="s">
        <v>122</v>
      </c>
      <c r="C31" s="28">
        <v>25</v>
      </c>
      <c r="D31" s="12">
        <v>19.13</v>
      </c>
      <c r="E31" s="23">
        <v>1.6</v>
      </c>
      <c r="F31" s="23">
        <v>2.5</v>
      </c>
      <c r="G31" s="28">
        <v>18.600000000000001</v>
      </c>
      <c r="H31" s="29">
        <v>104.3</v>
      </c>
    </row>
    <row r="32" spans="1:8" ht="15.75" x14ac:dyDescent="0.25">
      <c r="A32" s="14" t="s">
        <v>24</v>
      </c>
      <c r="B32" s="56" t="s">
        <v>123</v>
      </c>
      <c r="C32" s="12">
        <v>200</v>
      </c>
      <c r="D32" s="12">
        <v>24.1</v>
      </c>
      <c r="E32" s="12">
        <v>1</v>
      </c>
      <c r="F32" s="12">
        <v>0.2</v>
      </c>
      <c r="G32" s="12">
        <v>22.6</v>
      </c>
      <c r="H32" s="29">
        <v>72</v>
      </c>
    </row>
    <row r="33" spans="1:8" ht="15.75" x14ac:dyDescent="0.25">
      <c r="A33" s="14"/>
      <c r="B33" s="81" t="s">
        <v>120</v>
      </c>
      <c r="C33" s="79">
        <f>C30+C31+C32</f>
        <v>1020</v>
      </c>
      <c r="D33" s="79">
        <f>D30+D31+D32</f>
        <v>109.13</v>
      </c>
      <c r="E33" s="79">
        <f t="shared" ref="E33" si="1">E30+E31+E32</f>
        <v>29.61</v>
      </c>
      <c r="F33" s="79">
        <f t="shared" ref="F33" si="2">F30+F31+F32</f>
        <v>34.08</v>
      </c>
      <c r="G33" s="79">
        <f t="shared" ref="G33" si="3">G30+G31+G32</f>
        <v>146.19999999999999</v>
      </c>
      <c r="H33" s="79">
        <f t="shared" ref="H33" si="4">H30+H31+H32</f>
        <v>1016.98</v>
      </c>
    </row>
    <row r="34" spans="1:8" ht="15.75" x14ac:dyDescent="0.25">
      <c r="A34" s="14"/>
      <c r="B34" s="78"/>
      <c r="C34" s="28"/>
      <c r="D34" s="17"/>
      <c r="E34" s="80"/>
      <c r="F34" s="80"/>
      <c r="G34" s="80"/>
      <c r="H34" s="84">
        <f>H33/2350</f>
        <v>0.43275744680851064</v>
      </c>
    </row>
    <row r="35" spans="1:8" ht="15.75" x14ac:dyDescent="0.25">
      <c r="A35" s="14"/>
      <c r="B35" s="26" t="s">
        <v>12</v>
      </c>
      <c r="C35" s="17">
        <f>C33+C20</f>
        <v>1800</v>
      </c>
      <c r="D35" s="17"/>
      <c r="E35" s="17">
        <f>E33+E20</f>
        <v>42.66</v>
      </c>
      <c r="F35" s="17">
        <f t="shared" ref="F35:H35" si="5">F33+F20</f>
        <v>56.129999999999995</v>
      </c>
      <c r="G35" s="17">
        <f t="shared" si="5"/>
        <v>269.63</v>
      </c>
      <c r="H35" s="17">
        <f t="shared" si="5"/>
        <v>1749.1999999999998</v>
      </c>
    </row>
    <row r="36" spans="1:8" ht="15.75" x14ac:dyDescent="0.25">
      <c r="A36" s="14"/>
      <c r="B36" s="26"/>
      <c r="C36" s="17"/>
      <c r="D36" s="17"/>
      <c r="E36" s="17"/>
      <c r="F36" s="17"/>
      <c r="G36" s="17"/>
      <c r="H36" s="18">
        <f>H35/2350</f>
        <v>0.74434042553191482</v>
      </c>
    </row>
    <row r="37" spans="1:8" ht="15.75" x14ac:dyDescent="0.2">
      <c r="A37" s="107" t="s">
        <v>26</v>
      </c>
      <c r="B37" s="107"/>
      <c r="C37" s="107"/>
      <c r="D37" s="107"/>
      <c r="E37" s="107"/>
      <c r="F37" s="107"/>
      <c r="G37" s="107"/>
      <c r="H37" s="107"/>
    </row>
    <row r="38" spans="1:8" ht="15.75" x14ac:dyDescent="0.2">
      <c r="A38" s="96" t="s">
        <v>16</v>
      </c>
      <c r="B38" s="96"/>
      <c r="C38" s="96"/>
      <c r="D38" s="96"/>
      <c r="E38" s="96"/>
      <c r="F38" s="96"/>
      <c r="G38" s="96"/>
      <c r="H38" s="96"/>
    </row>
    <row r="39" spans="1:8" ht="15.75" x14ac:dyDescent="0.25">
      <c r="A39" s="9" t="s">
        <v>95</v>
      </c>
      <c r="B39" s="35" t="s">
        <v>83</v>
      </c>
      <c r="C39" s="23" t="s">
        <v>104</v>
      </c>
      <c r="D39" s="23">
        <v>43.1</v>
      </c>
      <c r="E39" s="36">
        <v>11.1</v>
      </c>
      <c r="F39" s="36">
        <v>9.5</v>
      </c>
      <c r="G39" s="36">
        <v>11.1</v>
      </c>
      <c r="H39" s="36">
        <v>183.3</v>
      </c>
    </row>
    <row r="40" spans="1:8" ht="15.75" x14ac:dyDescent="0.25">
      <c r="A40" s="9">
        <v>305</v>
      </c>
      <c r="B40" s="10" t="s">
        <v>56</v>
      </c>
      <c r="C40" s="11">
        <v>150</v>
      </c>
      <c r="D40" s="11">
        <v>16.829999999999998</v>
      </c>
      <c r="E40" s="12">
        <v>4.8</v>
      </c>
      <c r="F40" s="12">
        <v>4.5</v>
      </c>
      <c r="G40" s="12">
        <v>30.8</v>
      </c>
      <c r="H40" s="12">
        <v>183</v>
      </c>
    </row>
    <row r="41" spans="1:8" ht="15.75" x14ac:dyDescent="0.25">
      <c r="A41" s="13">
        <v>376</v>
      </c>
      <c r="B41" s="3" t="s">
        <v>0</v>
      </c>
      <c r="C41" s="4">
        <v>200</v>
      </c>
      <c r="D41" s="67">
        <v>3.12</v>
      </c>
      <c r="E41" s="4">
        <v>0.2</v>
      </c>
      <c r="F41" s="4">
        <v>0.1</v>
      </c>
      <c r="G41" s="4">
        <v>15</v>
      </c>
      <c r="H41" s="4">
        <v>60</v>
      </c>
    </row>
    <row r="42" spans="1:8" ht="15.75" x14ac:dyDescent="0.25">
      <c r="A42" s="9" t="s">
        <v>24</v>
      </c>
      <c r="B42" s="3" t="s">
        <v>18</v>
      </c>
      <c r="C42" s="4">
        <v>30</v>
      </c>
      <c r="D42" s="67">
        <v>2.85</v>
      </c>
      <c r="E42" s="4">
        <v>1.95</v>
      </c>
      <c r="F42" s="4">
        <v>0.6</v>
      </c>
      <c r="G42" s="4">
        <v>13.8</v>
      </c>
      <c r="H42" s="4">
        <v>69</v>
      </c>
    </row>
    <row r="43" spans="1:8" ht="15.75" x14ac:dyDescent="0.25">
      <c r="A43" s="14"/>
      <c r="B43" s="56"/>
      <c r="C43" s="17">
        <v>510</v>
      </c>
      <c r="D43" s="17">
        <f>SUM(D39:D42)</f>
        <v>65.899999999999991</v>
      </c>
      <c r="E43" s="17">
        <f>SUM(E39:E42)</f>
        <v>18.049999999999997</v>
      </c>
      <c r="F43" s="17">
        <f>SUM(F39:F42)</f>
        <v>14.7</v>
      </c>
      <c r="G43" s="17">
        <f>SUM(G39:G42)</f>
        <v>70.7</v>
      </c>
      <c r="H43" s="17">
        <f>SUM(H39:H42)</f>
        <v>495.3</v>
      </c>
    </row>
    <row r="44" spans="1:8" ht="15.75" x14ac:dyDescent="0.25">
      <c r="A44" s="14" t="s">
        <v>24</v>
      </c>
      <c r="B44" s="78" t="s">
        <v>122</v>
      </c>
      <c r="C44" s="28">
        <v>25</v>
      </c>
      <c r="D44" s="12">
        <v>19.13</v>
      </c>
      <c r="E44" s="23">
        <v>1.6</v>
      </c>
      <c r="F44" s="23">
        <v>2.5</v>
      </c>
      <c r="G44" s="28">
        <v>18.600000000000001</v>
      </c>
      <c r="H44" s="29">
        <v>104.3</v>
      </c>
    </row>
    <row r="45" spans="1:8" ht="15.75" x14ac:dyDescent="0.25">
      <c r="A45" s="14" t="s">
        <v>24</v>
      </c>
      <c r="B45" s="56" t="s">
        <v>123</v>
      </c>
      <c r="C45" s="12">
        <v>200</v>
      </c>
      <c r="D45" s="12">
        <v>24.1</v>
      </c>
      <c r="E45" s="12">
        <v>1</v>
      </c>
      <c r="F45" s="12">
        <v>0.2</v>
      </c>
      <c r="G45" s="12">
        <v>22.6</v>
      </c>
      <c r="H45" s="29">
        <v>72</v>
      </c>
    </row>
    <row r="46" spans="1:8" ht="15.75" x14ac:dyDescent="0.25">
      <c r="A46" s="14"/>
      <c r="B46" s="81" t="s">
        <v>120</v>
      </c>
      <c r="C46" s="79">
        <f>C43+C44+C45</f>
        <v>735</v>
      </c>
      <c r="D46" s="79">
        <f>D43+D44+D45</f>
        <v>109.13</v>
      </c>
      <c r="E46" s="79">
        <f t="shared" ref="E46" si="6">E43+E44+E45</f>
        <v>20.65</v>
      </c>
      <c r="F46" s="79">
        <f t="shared" ref="F46" si="7">F43+F44+F45</f>
        <v>17.399999999999999</v>
      </c>
      <c r="G46" s="79">
        <f t="shared" ref="G46" si="8">G43+G44+G45</f>
        <v>111.9</v>
      </c>
      <c r="H46" s="79">
        <f t="shared" ref="H46" si="9">H43+H44+H45</f>
        <v>671.6</v>
      </c>
    </row>
    <row r="47" spans="1:8" ht="15.75" x14ac:dyDescent="0.25">
      <c r="A47" s="14"/>
      <c r="B47" s="78"/>
      <c r="C47" s="28"/>
      <c r="D47" s="17"/>
      <c r="E47" s="80"/>
      <c r="F47" s="80"/>
      <c r="G47" s="80"/>
      <c r="H47" s="84">
        <f>H46/2350</f>
        <v>0.28578723404255318</v>
      </c>
    </row>
    <row r="48" spans="1:8" ht="15.75" x14ac:dyDescent="0.2">
      <c r="A48" s="96" t="s">
        <v>15</v>
      </c>
      <c r="B48" s="96"/>
      <c r="C48" s="96"/>
      <c r="D48" s="96"/>
      <c r="E48" s="96"/>
      <c r="F48" s="96"/>
      <c r="G48" s="96"/>
      <c r="H48" s="96"/>
    </row>
    <row r="49" spans="1:8" ht="15.75" x14ac:dyDescent="0.2">
      <c r="A49" s="58">
        <v>131</v>
      </c>
      <c r="B49" s="6" t="s">
        <v>94</v>
      </c>
      <c r="C49" s="23">
        <v>60</v>
      </c>
      <c r="D49" s="23">
        <v>6.35</v>
      </c>
      <c r="E49" s="31">
        <v>1.2</v>
      </c>
      <c r="F49" s="31"/>
      <c r="G49" s="31">
        <v>6.6</v>
      </c>
      <c r="H49" s="31">
        <v>30</v>
      </c>
    </row>
    <row r="50" spans="1:8" ht="15.75" x14ac:dyDescent="0.2">
      <c r="A50" s="61">
        <v>82</v>
      </c>
      <c r="B50" s="19" t="s">
        <v>60</v>
      </c>
      <c r="C50" s="32" t="s">
        <v>36</v>
      </c>
      <c r="D50" s="32">
        <v>10.24</v>
      </c>
      <c r="E50" s="23">
        <v>2.48</v>
      </c>
      <c r="F50" s="23">
        <v>4.4800000000000004</v>
      </c>
      <c r="G50" s="23">
        <v>12.4</v>
      </c>
      <c r="H50" s="23">
        <v>76.8</v>
      </c>
    </row>
    <row r="51" spans="1:8" ht="31.5" x14ac:dyDescent="0.2">
      <c r="A51" s="5" t="s">
        <v>81</v>
      </c>
      <c r="B51" s="33" t="s">
        <v>82</v>
      </c>
      <c r="C51" s="7" t="s">
        <v>103</v>
      </c>
      <c r="D51" s="7">
        <f>1.83+22.58</f>
        <v>24.409999999999997</v>
      </c>
      <c r="E51" s="7">
        <v>9.9600000000000009</v>
      </c>
      <c r="F51" s="7">
        <v>12.1</v>
      </c>
      <c r="G51" s="7">
        <v>11.16</v>
      </c>
      <c r="H51" s="8">
        <v>193.85</v>
      </c>
    </row>
    <row r="52" spans="1:8" ht="15.75" x14ac:dyDescent="0.25">
      <c r="A52" s="61">
        <v>171</v>
      </c>
      <c r="B52" s="10" t="s">
        <v>35</v>
      </c>
      <c r="C52" s="23">
        <v>150</v>
      </c>
      <c r="D52" s="23">
        <v>11.24</v>
      </c>
      <c r="E52" s="36">
        <v>8.1999999999999993</v>
      </c>
      <c r="F52" s="36">
        <v>6.3</v>
      </c>
      <c r="G52" s="36">
        <v>38.700000000000003</v>
      </c>
      <c r="H52" s="36">
        <v>245</v>
      </c>
    </row>
    <row r="53" spans="1:8" ht="15.75" x14ac:dyDescent="0.25">
      <c r="A53" s="9">
        <v>592</v>
      </c>
      <c r="B53" s="15" t="s">
        <v>48</v>
      </c>
      <c r="C53" s="4">
        <v>200</v>
      </c>
      <c r="D53" s="67">
        <v>10</v>
      </c>
      <c r="E53" s="24">
        <v>1</v>
      </c>
      <c r="F53" s="24">
        <v>0.2</v>
      </c>
      <c r="G53" s="24">
        <v>19.8</v>
      </c>
      <c r="H53" s="24">
        <v>86</v>
      </c>
    </row>
    <row r="54" spans="1:8" ht="15.75" x14ac:dyDescent="0.25">
      <c r="A54" s="9" t="s">
        <v>24</v>
      </c>
      <c r="B54" s="15" t="s">
        <v>8</v>
      </c>
      <c r="C54" s="4">
        <v>30</v>
      </c>
      <c r="D54" s="67">
        <v>1.8</v>
      </c>
      <c r="E54" s="24">
        <v>2.4</v>
      </c>
      <c r="F54" s="24">
        <v>0.5</v>
      </c>
      <c r="G54" s="24">
        <v>12</v>
      </c>
      <c r="H54" s="24">
        <v>66</v>
      </c>
    </row>
    <row r="55" spans="1:8" ht="15.75" x14ac:dyDescent="0.25">
      <c r="A55" s="9" t="s">
        <v>24</v>
      </c>
      <c r="B55" s="15" t="s">
        <v>1</v>
      </c>
      <c r="C55" s="4">
        <v>30</v>
      </c>
      <c r="D55" s="67">
        <v>1.86</v>
      </c>
      <c r="E55" s="24">
        <v>3.2</v>
      </c>
      <c r="F55" s="24">
        <v>1.4</v>
      </c>
      <c r="G55" s="24">
        <v>13.1</v>
      </c>
      <c r="H55" s="24">
        <v>82.2</v>
      </c>
    </row>
    <row r="56" spans="1:8" ht="15.75" x14ac:dyDescent="0.25">
      <c r="A56" s="14"/>
      <c r="B56" s="56"/>
      <c r="C56" s="17">
        <v>795</v>
      </c>
      <c r="D56" s="17">
        <f>SUM(D49:D55)</f>
        <v>65.900000000000006</v>
      </c>
      <c r="E56" s="17">
        <f>SUM(E49:E55)</f>
        <v>28.439999999999998</v>
      </c>
      <c r="F56" s="17">
        <f>SUM(F49:F55)</f>
        <v>24.979999999999997</v>
      </c>
      <c r="G56" s="17">
        <f>SUM(G49:G55)</f>
        <v>113.75999999999999</v>
      </c>
      <c r="H56" s="17">
        <f>SUM(H49:H55)</f>
        <v>779.85</v>
      </c>
    </row>
    <row r="57" spans="1:8" ht="15.75" x14ac:dyDescent="0.25">
      <c r="A57" s="14" t="s">
        <v>24</v>
      </c>
      <c r="B57" s="78" t="s">
        <v>122</v>
      </c>
      <c r="C57" s="28">
        <v>25</v>
      </c>
      <c r="D57" s="12">
        <v>19.13</v>
      </c>
      <c r="E57" s="23">
        <v>1.6</v>
      </c>
      <c r="F57" s="23">
        <v>2.5</v>
      </c>
      <c r="G57" s="28">
        <v>18.600000000000001</v>
      </c>
      <c r="H57" s="29">
        <v>104.3</v>
      </c>
    </row>
    <row r="58" spans="1:8" ht="15.75" x14ac:dyDescent="0.25">
      <c r="A58" s="14" t="s">
        <v>24</v>
      </c>
      <c r="B58" s="56" t="s">
        <v>123</v>
      </c>
      <c r="C58" s="12">
        <v>200</v>
      </c>
      <c r="D58" s="12">
        <v>24.1</v>
      </c>
      <c r="E58" s="12">
        <v>1</v>
      </c>
      <c r="F58" s="12">
        <v>0.2</v>
      </c>
      <c r="G58" s="12">
        <v>22.6</v>
      </c>
      <c r="H58" s="29">
        <v>72</v>
      </c>
    </row>
    <row r="59" spans="1:8" ht="15.75" x14ac:dyDescent="0.25">
      <c r="A59" s="14"/>
      <c r="B59" s="81" t="s">
        <v>120</v>
      </c>
      <c r="C59" s="79">
        <f>C56+C57+C58</f>
        <v>1020</v>
      </c>
      <c r="D59" s="79">
        <f>D56+D57+D58</f>
        <v>109.13</v>
      </c>
      <c r="E59" s="79">
        <f t="shared" ref="E59" si="10">E56+E57+E58</f>
        <v>31.04</v>
      </c>
      <c r="F59" s="79">
        <f t="shared" ref="F59" si="11">F56+F57+F58</f>
        <v>27.679999999999996</v>
      </c>
      <c r="G59" s="79">
        <f t="shared" ref="G59" si="12">G56+G57+G58</f>
        <v>154.95999999999998</v>
      </c>
      <c r="H59" s="79">
        <f t="shared" ref="H59" si="13">H56+H57+H58</f>
        <v>956.15</v>
      </c>
    </row>
    <row r="60" spans="1:8" ht="15.75" x14ac:dyDescent="0.25">
      <c r="A60" s="14"/>
      <c r="B60" s="78"/>
      <c r="C60" s="28"/>
      <c r="D60" s="17"/>
      <c r="E60" s="80"/>
      <c r="F60" s="80"/>
      <c r="G60" s="80"/>
      <c r="H60" s="84">
        <f>H59/2350</f>
        <v>0.40687234042553189</v>
      </c>
    </row>
    <row r="61" spans="1:8" ht="15.75" x14ac:dyDescent="0.25">
      <c r="A61" s="14"/>
      <c r="B61" s="26" t="s">
        <v>12</v>
      </c>
      <c r="C61" s="17">
        <f>C59+C46</f>
        <v>1755</v>
      </c>
      <c r="D61" s="17"/>
      <c r="E61" s="17">
        <f>E59+E46</f>
        <v>51.69</v>
      </c>
      <c r="F61" s="17">
        <f t="shared" ref="F61:H61" si="14">F59+F46</f>
        <v>45.08</v>
      </c>
      <c r="G61" s="17">
        <f t="shared" si="14"/>
        <v>266.86</v>
      </c>
      <c r="H61" s="17">
        <f t="shared" si="14"/>
        <v>1627.75</v>
      </c>
    </row>
    <row r="62" spans="1:8" ht="15.75" x14ac:dyDescent="0.25">
      <c r="A62" s="14"/>
      <c r="B62" s="26"/>
      <c r="C62" s="17"/>
      <c r="D62" s="17"/>
      <c r="E62" s="17"/>
      <c r="F62" s="17"/>
      <c r="G62" s="17"/>
      <c r="H62" s="18">
        <f>H61/2350</f>
        <v>0.69265957446808513</v>
      </c>
    </row>
    <row r="63" spans="1:8" ht="15.75" x14ac:dyDescent="0.2">
      <c r="A63" s="107" t="s">
        <v>27</v>
      </c>
      <c r="B63" s="107"/>
      <c r="C63" s="107"/>
      <c r="D63" s="107"/>
      <c r="E63" s="107"/>
      <c r="F63" s="107"/>
      <c r="G63" s="107"/>
      <c r="H63" s="107"/>
    </row>
    <row r="64" spans="1:8" ht="15.75" x14ac:dyDescent="0.2">
      <c r="A64" s="96" t="s">
        <v>16</v>
      </c>
      <c r="B64" s="96"/>
      <c r="C64" s="96"/>
      <c r="D64" s="96"/>
      <c r="E64" s="96"/>
      <c r="F64" s="96"/>
      <c r="G64" s="96"/>
      <c r="H64" s="96"/>
    </row>
    <row r="65" spans="1:8" ht="15.75" x14ac:dyDescent="0.2">
      <c r="A65" s="5" t="s">
        <v>96</v>
      </c>
      <c r="B65" s="6" t="s">
        <v>80</v>
      </c>
      <c r="C65" s="7" t="s">
        <v>104</v>
      </c>
      <c r="D65" s="7">
        <f>1.83+37.66</f>
        <v>39.489999999999995</v>
      </c>
      <c r="E65" s="7">
        <v>13.23</v>
      </c>
      <c r="F65" s="7">
        <v>12.4</v>
      </c>
      <c r="G65" s="7">
        <v>15.08</v>
      </c>
      <c r="H65" s="8">
        <v>223.8</v>
      </c>
    </row>
    <row r="66" spans="1:8" ht="15.75" x14ac:dyDescent="0.25">
      <c r="A66" s="61">
        <v>469</v>
      </c>
      <c r="B66" s="15" t="s">
        <v>23</v>
      </c>
      <c r="C66" s="4">
        <v>150</v>
      </c>
      <c r="D66" s="67">
        <v>15.34</v>
      </c>
      <c r="E66" s="34">
        <v>5.5</v>
      </c>
      <c r="F66" s="34">
        <v>4.8</v>
      </c>
      <c r="G66" s="34">
        <v>38.299999999999997</v>
      </c>
      <c r="H66" s="34">
        <v>191</v>
      </c>
    </row>
    <row r="67" spans="1:8" ht="15.75" x14ac:dyDescent="0.25">
      <c r="A67" s="63">
        <v>382</v>
      </c>
      <c r="B67" s="10" t="s">
        <v>13</v>
      </c>
      <c r="C67" s="64">
        <v>200</v>
      </c>
      <c r="D67" s="67">
        <v>8.2200000000000006</v>
      </c>
      <c r="E67" s="64">
        <v>2.9</v>
      </c>
      <c r="F67" s="64">
        <v>2.5</v>
      </c>
      <c r="G67" s="64">
        <v>24.8</v>
      </c>
      <c r="H67" s="64">
        <v>134</v>
      </c>
    </row>
    <row r="68" spans="1:8" ht="15.75" x14ac:dyDescent="0.25">
      <c r="A68" s="9" t="s">
        <v>24</v>
      </c>
      <c r="B68" s="3" t="s">
        <v>18</v>
      </c>
      <c r="C68" s="4">
        <v>30</v>
      </c>
      <c r="D68" s="67">
        <v>2.85</v>
      </c>
      <c r="E68" s="4">
        <v>1.95</v>
      </c>
      <c r="F68" s="4">
        <v>0.6</v>
      </c>
      <c r="G68" s="4">
        <v>13.8</v>
      </c>
      <c r="H68" s="4">
        <v>69</v>
      </c>
    </row>
    <row r="69" spans="1:8" ht="15.75" x14ac:dyDescent="0.25">
      <c r="A69" s="14"/>
      <c r="B69" s="59"/>
      <c r="C69" s="17">
        <v>510</v>
      </c>
      <c r="D69" s="17">
        <f>SUM(D65:D68)</f>
        <v>65.899999999999991</v>
      </c>
      <c r="E69" s="17">
        <f>SUM(E65:E68)</f>
        <v>23.58</v>
      </c>
      <c r="F69" s="17">
        <f>SUM(F65:F68)</f>
        <v>20.3</v>
      </c>
      <c r="G69" s="17">
        <f>SUM(G65:G68)</f>
        <v>91.97999999999999</v>
      </c>
      <c r="H69" s="17">
        <f>SUM(H65:H68)</f>
        <v>617.79999999999995</v>
      </c>
    </row>
    <row r="70" spans="1:8" ht="15.75" x14ac:dyDescent="0.25">
      <c r="A70" s="14" t="s">
        <v>24</v>
      </c>
      <c r="B70" s="78" t="s">
        <v>122</v>
      </c>
      <c r="C70" s="28">
        <v>25</v>
      </c>
      <c r="D70" s="12">
        <v>19.13</v>
      </c>
      <c r="E70" s="23">
        <v>1.6</v>
      </c>
      <c r="F70" s="23">
        <v>2.5</v>
      </c>
      <c r="G70" s="28">
        <v>18.600000000000001</v>
      </c>
      <c r="H70" s="29">
        <v>104.3</v>
      </c>
    </row>
    <row r="71" spans="1:8" ht="15.75" x14ac:dyDescent="0.25">
      <c r="A71" s="14" t="s">
        <v>24</v>
      </c>
      <c r="B71" s="56" t="s">
        <v>123</v>
      </c>
      <c r="C71" s="12">
        <v>200</v>
      </c>
      <c r="D71" s="12">
        <v>24.1</v>
      </c>
      <c r="E71" s="12">
        <v>1</v>
      </c>
      <c r="F71" s="12">
        <v>0.2</v>
      </c>
      <c r="G71" s="12">
        <v>22.6</v>
      </c>
      <c r="H71" s="29">
        <v>72</v>
      </c>
    </row>
    <row r="72" spans="1:8" ht="15.75" x14ac:dyDescent="0.25">
      <c r="A72" s="14"/>
      <c r="B72" s="81" t="s">
        <v>120</v>
      </c>
      <c r="C72" s="79">
        <f>C69+C70+C71</f>
        <v>735</v>
      </c>
      <c r="D72" s="79">
        <f>D69+D70+D71</f>
        <v>109.13</v>
      </c>
      <c r="E72" s="79">
        <f t="shared" ref="E72" si="15">E69+E70+E71</f>
        <v>26.18</v>
      </c>
      <c r="F72" s="79">
        <f t="shared" ref="F72" si="16">F69+F70+F71</f>
        <v>23</v>
      </c>
      <c r="G72" s="79">
        <f t="shared" ref="G72" si="17">G69+G70+G71</f>
        <v>133.17999999999998</v>
      </c>
      <c r="H72" s="79">
        <f t="shared" ref="H72" si="18">H69+H70+H71</f>
        <v>794.09999999999991</v>
      </c>
    </row>
    <row r="73" spans="1:8" ht="15.75" x14ac:dyDescent="0.25">
      <c r="A73" s="14"/>
      <c r="B73" s="61"/>
      <c r="C73" s="16"/>
      <c r="D73" s="65"/>
      <c r="E73" s="17"/>
      <c r="F73" s="17"/>
      <c r="G73" s="17"/>
      <c r="H73" s="18">
        <f>H72/2350</f>
        <v>0.33791489361702126</v>
      </c>
    </row>
    <row r="74" spans="1:8" ht="15.75" x14ac:dyDescent="0.2">
      <c r="A74" s="96" t="s">
        <v>15</v>
      </c>
      <c r="B74" s="96"/>
      <c r="C74" s="96"/>
      <c r="D74" s="96"/>
      <c r="E74" s="96"/>
      <c r="F74" s="96"/>
      <c r="G74" s="96"/>
      <c r="H74" s="96"/>
    </row>
    <row r="75" spans="1:8" ht="15.75" x14ac:dyDescent="0.2">
      <c r="A75" s="37" t="s">
        <v>57</v>
      </c>
      <c r="B75" s="30" t="s">
        <v>84</v>
      </c>
      <c r="C75" s="23">
        <v>60</v>
      </c>
      <c r="D75" s="23">
        <v>5.78</v>
      </c>
      <c r="E75" s="23">
        <v>0.96</v>
      </c>
      <c r="F75" s="23">
        <v>3.06</v>
      </c>
      <c r="G75" s="23">
        <v>4.1399999999999997</v>
      </c>
      <c r="H75" s="23">
        <v>48</v>
      </c>
    </row>
    <row r="76" spans="1:8" ht="15.75" x14ac:dyDescent="0.2">
      <c r="A76" s="61">
        <v>102</v>
      </c>
      <c r="B76" s="56" t="s">
        <v>61</v>
      </c>
      <c r="C76" s="38">
        <v>200</v>
      </c>
      <c r="D76" s="38">
        <v>13.62</v>
      </c>
      <c r="E76" s="12">
        <v>5.12</v>
      </c>
      <c r="F76" s="12">
        <v>3.6</v>
      </c>
      <c r="G76" s="12">
        <v>17.399999999999999</v>
      </c>
      <c r="H76" s="12">
        <v>112.8</v>
      </c>
    </row>
    <row r="77" spans="1:8" ht="15.75" x14ac:dyDescent="0.2">
      <c r="A77" s="61">
        <v>259</v>
      </c>
      <c r="B77" s="56" t="s">
        <v>105</v>
      </c>
      <c r="C77" s="38" t="s">
        <v>106</v>
      </c>
      <c r="D77" s="38">
        <f>1.83+31.01</f>
        <v>32.840000000000003</v>
      </c>
      <c r="E77" s="12">
        <v>14.77</v>
      </c>
      <c r="F77" s="12">
        <v>13.55</v>
      </c>
      <c r="G77" s="12">
        <v>29.61</v>
      </c>
      <c r="H77" s="12">
        <v>390.04</v>
      </c>
    </row>
    <row r="78" spans="1:8" ht="15.75" x14ac:dyDescent="0.25">
      <c r="A78" s="9">
        <v>699</v>
      </c>
      <c r="B78" s="15" t="s">
        <v>65</v>
      </c>
      <c r="C78" s="4">
        <v>200</v>
      </c>
      <c r="D78" s="67">
        <v>10</v>
      </c>
      <c r="E78" s="24">
        <v>0.2</v>
      </c>
      <c r="F78" s="24"/>
      <c r="G78" s="24">
        <v>25.7</v>
      </c>
      <c r="H78" s="24">
        <v>104</v>
      </c>
    </row>
    <row r="79" spans="1:8" ht="15.75" x14ac:dyDescent="0.25">
      <c r="A79" s="9" t="s">
        <v>24</v>
      </c>
      <c r="B79" s="15" t="s">
        <v>8</v>
      </c>
      <c r="C79" s="4">
        <v>30</v>
      </c>
      <c r="D79" s="67">
        <v>1.8</v>
      </c>
      <c r="E79" s="24">
        <v>2.4</v>
      </c>
      <c r="F79" s="24">
        <v>0.5</v>
      </c>
      <c r="G79" s="24">
        <v>12</v>
      </c>
      <c r="H79" s="24">
        <v>66</v>
      </c>
    </row>
    <row r="80" spans="1:8" ht="15.75" x14ac:dyDescent="0.25">
      <c r="A80" s="9" t="s">
        <v>24</v>
      </c>
      <c r="B80" s="15" t="s">
        <v>1</v>
      </c>
      <c r="C80" s="4">
        <v>30</v>
      </c>
      <c r="D80" s="67">
        <v>1.86</v>
      </c>
      <c r="E80" s="24">
        <v>3.2</v>
      </c>
      <c r="F80" s="24">
        <v>1.4</v>
      </c>
      <c r="G80" s="24">
        <v>13.1</v>
      </c>
      <c r="H80" s="24">
        <v>82.2</v>
      </c>
    </row>
    <row r="81" spans="1:9" ht="15.75" x14ac:dyDescent="0.25">
      <c r="A81" s="14"/>
      <c r="B81" s="56"/>
      <c r="C81" s="17">
        <v>760</v>
      </c>
      <c r="D81" s="17">
        <f>SUM(D75:D80)</f>
        <v>65.900000000000006</v>
      </c>
      <c r="E81" s="17">
        <f t="shared" ref="E81:H81" si="19">SUM(E75:E80)</f>
        <v>26.65</v>
      </c>
      <c r="F81" s="17">
        <f t="shared" si="19"/>
        <v>22.11</v>
      </c>
      <c r="G81" s="17">
        <f t="shared" si="19"/>
        <v>101.94999999999999</v>
      </c>
      <c r="H81" s="25">
        <f t="shared" si="19"/>
        <v>803.04000000000008</v>
      </c>
    </row>
    <row r="82" spans="1:9" ht="15.75" x14ac:dyDescent="0.25">
      <c r="A82" s="14" t="s">
        <v>24</v>
      </c>
      <c r="B82" s="78" t="s">
        <v>122</v>
      </c>
      <c r="C82" s="28">
        <v>25</v>
      </c>
      <c r="D82" s="12">
        <v>19.13</v>
      </c>
      <c r="E82" s="23">
        <v>1.6</v>
      </c>
      <c r="F82" s="23">
        <v>2.5</v>
      </c>
      <c r="G82" s="28">
        <v>18.600000000000001</v>
      </c>
      <c r="H82" s="29">
        <v>104.3</v>
      </c>
    </row>
    <row r="83" spans="1:9" ht="15.75" x14ac:dyDescent="0.25">
      <c r="A83" s="14" t="s">
        <v>24</v>
      </c>
      <c r="B83" s="56" t="s">
        <v>123</v>
      </c>
      <c r="C83" s="12">
        <v>200</v>
      </c>
      <c r="D83" s="12">
        <v>24.1</v>
      </c>
      <c r="E83" s="12">
        <v>1</v>
      </c>
      <c r="F83" s="12">
        <v>0.2</v>
      </c>
      <c r="G83" s="12">
        <v>22.6</v>
      </c>
      <c r="H83" s="29">
        <v>72</v>
      </c>
    </row>
    <row r="84" spans="1:9" ht="15.75" x14ac:dyDescent="0.25">
      <c r="A84" s="14"/>
      <c r="B84" s="81" t="s">
        <v>120</v>
      </c>
      <c r="C84" s="79">
        <f>C81+C82+C83</f>
        <v>985</v>
      </c>
      <c r="D84" s="79">
        <f>D81+D82+D83</f>
        <v>109.13</v>
      </c>
      <c r="E84" s="79">
        <f t="shared" ref="E84" si="20">E81+E82+E83</f>
        <v>29.25</v>
      </c>
      <c r="F84" s="79">
        <f t="shared" ref="F84" si="21">F81+F82+F83</f>
        <v>24.81</v>
      </c>
      <c r="G84" s="79">
        <f t="shared" ref="G84" si="22">G81+G82+G83</f>
        <v>143.14999999999998</v>
      </c>
      <c r="H84" s="79">
        <f t="shared" ref="H84" si="23">H81+H82+H83</f>
        <v>979.34</v>
      </c>
    </row>
    <row r="85" spans="1:9" ht="15.75" x14ac:dyDescent="0.25">
      <c r="A85" s="14"/>
      <c r="B85" s="56"/>
      <c r="C85" s="17"/>
      <c r="D85" s="17"/>
      <c r="E85" s="17"/>
      <c r="F85" s="17"/>
      <c r="G85" s="17"/>
      <c r="H85" s="18">
        <f>H81/2350</f>
        <v>0.34171914893617023</v>
      </c>
    </row>
    <row r="86" spans="1:9" ht="15.75" x14ac:dyDescent="0.25">
      <c r="A86" s="14"/>
      <c r="B86" s="26" t="s">
        <v>12</v>
      </c>
      <c r="C86" s="17">
        <f>C84+C72</f>
        <v>1720</v>
      </c>
      <c r="D86" s="17"/>
      <c r="E86" s="17">
        <f>E84+E72</f>
        <v>55.43</v>
      </c>
      <c r="F86" s="17">
        <f t="shared" ref="F86:H86" si="24">F84+F72</f>
        <v>47.81</v>
      </c>
      <c r="G86" s="17">
        <f t="shared" si="24"/>
        <v>276.32999999999993</v>
      </c>
      <c r="H86" s="17">
        <f t="shared" si="24"/>
        <v>1773.44</v>
      </c>
      <c r="I86" s="85"/>
    </row>
    <row r="87" spans="1:9" ht="15.75" x14ac:dyDescent="0.25">
      <c r="A87" s="14"/>
      <c r="B87" s="26"/>
      <c r="C87" s="17"/>
      <c r="D87" s="17"/>
      <c r="E87" s="17"/>
      <c r="F87" s="17"/>
      <c r="G87" s="17"/>
      <c r="H87" s="18">
        <f>H86/2350</f>
        <v>0.75465531914893624</v>
      </c>
    </row>
    <row r="88" spans="1:9" ht="15.75" x14ac:dyDescent="0.2">
      <c r="A88" s="107" t="s">
        <v>28</v>
      </c>
      <c r="B88" s="107"/>
      <c r="C88" s="107"/>
      <c r="D88" s="107"/>
      <c r="E88" s="107"/>
      <c r="F88" s="107"/>
      <c r="G88" s="107"/>
      <c r="H88" s="107"/>
    </row>
    <row r="89" spans="1:9" ht="15.75" x14ac:dyDescent="0.2">
      <c r="A89" s="96" t="s">
        <v>16</v>
      </c>
      <c r="B89" s="96"/>
      <c r="C89" s="96"/>
      <c r="D89" s="96"/>
      <c r="E89" s="96"/>
      <c r="F89" s="96"/>
      <c r="G89" s="96"/>
      <c r="H89" s="96"/>
    </row>
    <row r="90" spans="1:9" ht="15.75" x14ac:dyDescent="0.25">
      <c r="A90" s="9">
        <v>320</v>
      </c>
      <c r="B90" s="10" t="s">
        <v>85</v>
      </c>
      <c r="C90" s="38">
        <v>150</v>
      </c>
      <c r="D90" s="38">
        <v>40.47</v>
      </c>
      <c r="E90" s="12">
        <v>18</v>
      </c>
      <c r="F90" s="12">
        <v>13.6</v>
      </c>
      <c r="G90" s="12">
        <v>34.200000000000003</v>
      </c>
      <c r="H90" s="12">
        <v>206</v>
      </c>
    </row>
    <row r="91" spans="1:9" ht="15.75" x14ac:dyDescent="0.25">
      <c r="A91" s="9" t="s">
        <v>86</v>
      </c>
      <c r="B91" s="10" t="s">
        <v>87</v>
      </c>
      <c r="C91" s="38">
        <v>20</v>
      </c>
      <c r="D91" s="38">
        <v>5.5</v>
      </c>
      <c r="E91" s="12">
        <v>1.3</v>
      </c>
      <c r="F91" s="12">
        <v>1.4</v>
      </c>
      <c r="G91" s="12">
        <v>10.199999999999999</v>
      </c>
      <c r="H91" s="12">
        <v>59.6</v>
      </c>
    </row>
    <row r="92" spans="1:9" ht="15.75" x14ac:dyDescent="0.25">
      <c r="A92" s="9" t="s">
        <v>24</v>
      </c>
      <c r="B92" s="3" t="s">
        <v>18</v>
      </c>
      <c r="C92" s="4">
        <v>30</v>
      </c>
      <c r="D92" s="67">
        <v>2.85</v>
      </c>
      <c r="E92" s="4">
        <v>1.95</v>
      </c>
      <c r="F92" s="4">
        <v>0.6</v>
      </c>
      <c r="G92" s="4">
        <v>13.8</v>
      </c>
      <c r="H92" s="4">
        <v>69</v>
      </c>
    </row>
    <row r="93" spans="1:9" ht="15.75" x14ac:dyDescent="0.25">
      <c r="A93" s="61">
        <v>581</v>
      </c>
      <c r="B93" s="10" t="s">
        <v>111</v>
      </c>
      <c r="C93" s="4">
        <v>200</v>
      </c>
      <c r="D93" s="67">
        <v>5.72</v>
      </c>
      <c r="E93" s="4">
        <v>0.1</v>
      </c>
      <c r="F93" s="4">
        <v>0.1</v>
      </c>
      <c r="G93" s="4">
        <v>20</v>
      </c>
      <c r="H93" s="4">
        <v>81</v>
      </c>
    </row>
    <row r="94" spans="1:9" ht="15.75" x14ac:dyDescent="0.25">
      <c r="A94" s="61"/>
      <c r="B94" s="10" t="s">
        <v>41</v>
      </c>
      <c r="C94" s="28">
        <v>150</v>
      </c>
      <c r="D94" s="28">
        <v>11.36</v>
      </c>
      <c r="E94" s="23">
        <v>0.6</v>
      </c>
      <c r="F94" s="23">
        <v>0.6</v>
      </c>
      <c r="G94" s="28">
        <v>14.7</v>
      </c>
      <c r="H94" s="29">
        <v>70.5</v>
      </c>
    </row>
    <row r="95" spans="1:9" ht="15.75" x14ac:dyDescent="0.25">
      <c r="A95" s="14"/>
      <c r="B95" s="56"/>
      <c r="C95" s="17">
        <f t="shared" ref="C95:H95" si="25">SUM(C90:C94)</f>
        <v>550</v>
      </c>
      <c r="D95" s="17">
        <f>SUM(D90:D94)</f>
        <v>65.900000000000006</v>
      </c>
      <c r="E95" s="17">
        <f t="shared" si="25"/>
        <v>21.950000000000003</v>
      </c>
      <c r="F95" s="17">
        <f t="shared" si="25"/>
        <v>16.3</v>
      </c>
      <c r="G95" s="17">
        <f t="shared" si="25"/>
        <v>92.9</v>
      </c>
      <c r="H95" s="17">
        <f t="shared" si="25"/>
        <v>486.1</v>
      </c>
    </row>
    <row r="96" spans="1:9" ht="15.75" x14ac:dyDescent="0.25">
      <c r="A96" s="14" t="s">
        <v>24</v>
      </c>
      <c r="B96" s="78" t="s">
        <v>122</v>
      </c>
      <c r="C96" s="28">
        <v>25</v>
      </c>
      <c r="D96" s="12">
        <v>19.13</v>
      </c>
      <c r="E96" s="23">
        <v>1.6</v>
      </c>
      <c r="F96" s="23">
        <v>2.5</v>
      </c>
      <c r="G96" s="28">
        <v>18.600000000000001</v>
      </c>
      <c r="H96" s="29">
        <v>104.3</v>
      </c>
    </row>
    <row r="97" spans="1:8" ht="15.75" x14ac:dyDescent="0.25">
      <c r="A97" s="14" t="s">
        <v>24</v>
      </c>
      <c r="B97" s="56" t="s">
        <v>123</v>
      </c>
      <c r="C97" s="12">
        <v>200</v>
      </c>
      <c r="D97" s="12">
        <v>24.1</v>
      </c>
      <c r="E97" s="12">
        <v>1</v>
      </c>
      <c r="F97" s="12">
        <v>0.2</v>
      </c>
      <c r="G97" s="12">
        <v>22.6</v>
      </c>
      <c r="H97" s="29">
        <v>72</v>
      </c>
    </row>
    <row r="98" spans="1:8" ht="15.75" x14ac:dyDescent="0.25">
      <c r="A98" s="14"/>
      <c r="B98" s="81" t="s">
        <v>120</v>
      </c>
      <c r="C98" s="79">
        <f>C95+C96+C97</f>
        <v>775</v>
      </c>
      <c r="D98" s="79">
        <f>D95+D96+D97</f>
        <v>109.13</v>
      </c>
      <c r="E98" s="79">
        <f t="shared" ref="E98" si="26">E95+E96+E97</f>
        <v>24.550000000000004</v>
      </c>
      <c r="F98" s="79">
        <f t="shared" ref="F98" si="27">F95+F96+F97</f>
        <v>19</v>
      </c>
      <c r="G98" s="79">
        <f t="shared" ref="G98" si="28">G95+G96+G97</f>
        <v>134.1</v>
      </c>
      <c r="H98" s="79">
        <f t="shared" ref="H98" si="29">H95+H96+H97</f>
        <v>662.4</v>
      </c>
    </row>
    <row r="99" spans="1:8" ht="15.75" x14ac:dyDescent="0.25">
      <c r="A99" s="14"/>
      <c r="B99" s="56"/>
      <c r="C99" s="17"/>
      <c r="D99" s="17"/>
      <c r="E99" s="17"/>
      <c r="F99" s="17"/>
      <c r="G99" s="17"/>
      <c r="H99" s="18">
        <f>H98/2350</f>
        <v>0.28187234042553189</v>
      </c>
    </row>
    <row r="100" spans="1:8" ht="15.75" x14ac:dyDescent="0.2">
      <c r="A100" s="96" t="s">
        <v>15</v>
      </c>
      <c r="B100" s="96"/>
      <c r="C100" s="96"/>
      <c r="D100" s="96"/>
      <c r="E100" s="96"/>
      <c r="F100" s="96"/>
      <c r="G100" s="96"/>
      <c r="H100" s="96"/>
    </row>
    <row r="101" spans="1:8" ht="15.75" x14ac:dyDescent="0.25">
      <c r="A101" s="37" t="s">
        <v>109</v>
      </c>
      <c r="B101" s="43" t="s">
        <v>110</v>
      </c>
      <c r="C101" s="28">
        <v>60</v>
      </c>
      <c r="D101" s="67">
        <v>5.8</v>
      </c>
      <c r="E101" s="28">
        <v>0.9</v>
      </c>
      <c r="F101" s="28">
        <v>0.1</v>
      </c>
      <c r="G101" s="28">
        <v>5.2</v>
      </c>
      <c r="H101" s="28">
        <v>25.2</v>
      </c>
    </row>
    <row r="102" spans="1:8" ht="31.5" x14ac:dyDescent="0.25">
      <c r="A102" s="9">
        <v>96</v>
      </c>
      <c r="B102" s="39" t="s">
        <v>17</v>
      </c>
      <c r="C102" s="7" t="s">
        <v>36</v>
      </c>
      <c r="D102" s="7">
        <v>14.56</v>
      </c>
      <c r="E102" s="7">
        <v>2.4</v>
      </c>
      <c r="F102" s="7">
        <v>4.6399999999999997</v>
      </c>
      <c r="G102" s="7">
        <v>23.76</v>
      </c>
      <c r="H102" s="7">
        <v>106.4</v>
      </c>
    </row>
    <row r="103" spans="1:8" ht="15.75" x14ac:dyDescent="0.25">
      <c r="A103" s="61">
        <v>265</v>
      </c>
      <c r="B103" s="10" t="s">
        <v>71</v>
      </c>
      <c r="C103" s="23" t="s">
        <v>106</v>
      </c>
      <c r="D103" s="23">
        <f>1.83+28.05</f>
        <v>29.880000000000003</v>
      </c>
      <c r="E103" s="36">
        <v>17.489999999999998</v>
      </c>
      <c r="F103" s="36">
        <v>15.07</v>
      </c>
      <c r="G103" s="36">
        <v>40.6</v>
      </c>
      <c r="H103" s="36">
        <v>391.6</v>
      </c>
    </row>
    <row r="104" spans="1:8" ht="15.75" x14ac:dyDescent="0.25">
      <c r="A104" s="61">
        <v>276</v>
      </c>
      <c r="B104" s="40" t="s">
        <v>43</v>
      </c>
      <c r="C104" s="28">
        <v>200</v>
      </c>
      <c r="D104" s="28">
        <v>12</v>
      </c>
      <c r="E104" s="23">
        <v>0.1</v>
      </c>
      <c r="F104" s="23"/>
      <c r="G104" s="23">
        <v>27.9</v>
      </c>
      <c r="H104" s="28">
        <v>111</v>
      </c>
    </row>
    <row r="105" spans="1:8" ht="15.75" x14ac:dyDescent="0.25">
      <c r="A105" s="9" t="s">
        <v>24</v>
      </c>
      <c r="B105" s="15" t="s">
        <v>8</v>
      </c>
      <c r="C105" s="4">
        <v>30</v>
      </c>
      <c r="D105" s="67">
        <v>1.8</v>
      </c>
      <c r="E105" s="24">
        <v>2.4</v>
      </c>
      <c r="F105" s="24">
        <v>0.5</v>
      </c>
      <c r="G105" s="24">
        <v>12</v>
      </c>
      <c r="H105" s="24">
        <v>66</v>
      </c>
    </row>
    <row r="106" spans="1:8" ht="15.75" x14ac:dyDescent="0.25">
      <c r="A106" s="9" t="s">
        <v>24</v>
      </c>
      <c r="B106" s="15" t="s">
        <v>1</v>
      </c>
      <c r="C106" s="4">
        <v>30</v>
      </c>
      <c r="D106" s="67">
        <v>1.86</v>
      </c>
      <c r="E106" s="24">
        <v>3.2</v>
      </c>
      <c r="F106" s="24">
        <v>1.4</v>
      </c>
      <c r="G106" s="24">
        <v>13.1</v>
      </c>
      <c r="H106" s="24">
        <v>82.2</v>
      </c>
    </row>
    <row r="107" spans="1:8" ht="15.75" x14ac:dyDescent="0.25">
      <c r="A107" s="14"/>
      <c r="B107" s="56"/>
      <c r="C107" s="17">
        <v>765</v>
      </c>
      <c r="D107" s="17">
        <f>SUM(D101:D106)</f>
        <v>65.900000000000006</v>
      </c>
      <c r="E107" s="17">
        <f>SUM(E101:E106)</f>
        <v>26.49</v>
      </c>
      <c r="F107" s="17">
        <f>SUM(F101:F106)</f>
        <v>21.709999999999997</v>
      </c>
      <c r="G107" s="17">
        <f>SUM(G101:G106)</f>
        <v>122.56</v>
      </c>
      <c r="H107" s="41">
        <f>SUM(H101:H106)</f>
        <v>782.40000000000009</v>
      </c>
    </row>
    <row r="108" spans="1:8" ht="15.75" x14ac:dyDescent="0.25">
      <c r="A108" s="14" t="s">
        <v>24</v>
      </c>
      <c r="B108" s="78" t="s">
        <v>122</v>
      </c>
      <c r="C108" s="28">
        <v>25</v>
      </c>
      <c r="D108" s="12">
        <v>19.13</v>
      </c>
      <c r="E108" s="23">
        <v>1.6</v>
      </c>
      <c r="F108" s="23">
        <v>2.5</v>
      </c>
      <c r="G108" s="28">
        <v>18.600000000000001</v>
      </c>
      <c r="H108" s="29">
        <v>104.3</v>
      </c>
    </row>
    <row r="109" spans="1:8" ht="15.75" x14ac:dyDescent="0.25">
      <c r="A109" s="14" t="s">
        <v>24</v>
      </c>
      <c r="B109" s="56" t="s">
        <v>123</v>
      </c>
      <c r="C109" s="12">
        <v>200</v>
      </c>
      <c r="D109" s="12">
        <v>24.1</v>
      </c>
      <c r="E109" s="12">
        <v>1</v>
      </c>
      <c r="F109" s="12">
        <v>0.2</v>
      </c>
      <c r="G109" s="12">
        <v>22.6</v>
      </c>
      <c r="H109" s="29">
        <v>72</v>
      </c>
    </row>
    <row r="110" spans="1:8" ht="15.75" x14ac:dyDescent="0.25">
      <c r="A110" s="14"/>
      <c r="B110" s="81" t="s">
        <v>120</v>
      </c>
      <c r="C110" s="79">
        <f>C107+C108+C109</f>
        <v>990</v>
      </c>
      <c r="D110" s="79">
        <f>D107+D108+D109</f>
        <v>109.13</v>
      </c>
      <c r="E110" s="79">
        <f t="shared" ref="E110" si="30">E107+E108+E109</f>
        <v>29.09</v>
      </c>
      <c r="F110" s="79">
        <f t="shared" ref="F110" si="31">F107+F108+F109</f>
        <v>24.409999999999997</v>
      </c>
      <c r="G110" s="79">
        <f t="shared" ref="G110" si="32">G107+G108+G109</f>
        <v>163.76</v>
      </c>
      <c r="H110" s="79">
        <f t="shared" ref="H110" si="33">H107+H108+H109</f>
        <v>958.7</v>
      </c>
    </row>
    <row r="111" spans="1:8" ht="15.75" x14ac:dyDescent="0.25">
      <c r="A111" s="14"/>
      <c r="B111" s="56"/>
      <c r="C111" s="17"/>
      <c r="D111" s="17"/>
      <c r="E111" s="17"/>
      <c r="F111" s="17"/>
      <c r="G111" s="17"/>
      <c r="H111" s="18">
        <f>H110/2350</f>
        <v>0.40795744680851065</v>
      </c>
    </row>
    <row r="112" spans="1:8" ht="15.75" x14ac:dyDescent="0.25">
      <c r="A112" s="14"/>
      <c r="B112" s="26" t="s">
        <v>12</v>
      </c>
      <c r="C112" s="17">
        <f>C110+C98</f>
        <v>1765</v>
      </c>
      <c r="D112" s="17"/>
      <c r="E112" s="17">
        <f>E110+E98</f>
        <v>53.64</v>
      </c>
      <c r="F112" s="17">
        <f t="shared" ref="F112:H112" si="34">F110+F98</f>
        <v>43.41</v>
      </c>
      <c r="G112" s="17">
        <f t="shared" si="34"/>
        <v>297.86</v>
      </c>
      <c r="H112" s="17">
        <f t="shared" si="34"/>
        <v>1621.1</v>
      </c>
    </row>
    <row r="113" spans="1:8" ht="15.75" x14ac:dyDescent="0.25">
      <c r="A113" s="14"/>
      <c r="B113" s="26"/>
      <c r="C113" s="17"/>
      <c r="D113" s="17"/>
      <c r="E113" s="17"/>
      <c r="F113" s="17"/>
      <c r="G113" s="17"/>
      <c r="H113" s="18">
        <f>H112/2350</f>
        <v>0.68982978723404254</v>
      </c>
    </row>
    <row r="114" spans="1:8" ht="15.75" x14ac:dyDescent="0.2">
      <c r="A114" s="107" t="s">
        <v>29</v>
      </c>
      <c r="B114" s="107"/>
      <c r="C114" s="107"/>
      <c r="D114" s="107"/>
      <c r="E114" s="107"/>
      <c r="F114" s="107"/>
      <c r="G114" s="107"/>
      <c r="H114" s="107"/>
    </row>
    <row r="115" spans="1:8" ht="15.75" x14ac:dyDescent="0.2">
      <c r="A115" s="96" t="s">
        <v>16</v>
      </c>
      <c r="B115" s="96"/>
      <c r="C115" s="96"/>
      <c r="D115" s="96"/>
      <c r="E115" s="96"/>
      <c r="F115" s="96"/>
      <c r="G115" s="96"/>
      <c r="H115" s="96"/>
    </row>
    <row r="116" spans="1:8" ht="15.75" x14ac:dyDescent="0.2">
      <c r="A116" s="61">
        <v>174</v>
      </c>
      <c r="B116" s="42" t="s">
        <v>62</v>
      </c>
      <c r="C116" s="23" t="s">
        <v>36</v>
      </c>
      <c r="D116" s="23">
        <f>1.83+16.98</f>
        <v>18.810000000000002</v>
      </c>
      <c r="E116" s="23">
        <v>4.2</v>
      </c>
      <c r="F116" s="23">
        <v>7.6</v>
      </c>
      <c r="G116" s="23">
        <v>30.2</v>
      </c>
      <c r="H116" s="23">
        <v>206.4</v>
      </c>
    </row>
    <row r="117" spans="1:8" ht="15.75" x14ac:dyDescent="0.25">
      <c r="A117" s="9">
        <v>15</v>
      </c>
      <c r="B117" s="3" t="s">
        <v>19</v>
      </c>
      <c r="C117" s="4">
        <v>15</v>
      </c>
      <c r="D117" s="67">
        <v>12.58</v>
      </c>
      <c r="E117" s="4">
        <v>3.45</v>
      </c>
      <c r="F117" s="4">
        <v>4.45</v>
      </c>
      <c r="G117" s="4">
        <v>0</v>
      </c>
      <c r="H117" s="4">
        <v>54.5</v>
      </c>
    </row>
    <row r="118" spans="1:8" ht="15.75" x14ac:dyDescent="0.25">
      <c r="A118" s="2">
        <v>14</v>
      </c>
      <c r="B118" s="3" t="s">
        <v>2</v>
      </c>
      <c r="C118" s="4">
        <v>10</v>
      </c>
      <c r="D118" s="67">
        <v>11.88</v>
      </c>
      <c r="E118" s="4">
        <v>0.1</v>
      </c>
      <c r="F118" s="4">
        <v>7.2</v>
      </c>
      <c r="G118" s="4">
        <v>0.13</v>
      </c>
      <c r="H118" s="4">
        <v>65.72</v>
      </c>
    </row>
    <row r="119" spans="1:8" ht="15.75" x14ac:dyDescent="0.25">
      <c r="A119" s="2">
        <v>209</v>
      </c>
      <c r="B119" s="3" t="s">
        <v>51</v>
      </c>
      <c r="C119" s="4">
        <v>40</v>
      </c>
      <c r="D119" s="67">
        <v>11.16</v>
      </c>
      <c r="E119" s="4">
        <v>5.0999999999999996</v>
      </c>
      <c r="F119" s="4">
        <v>4.5999999999999996</v>
      </c>
      <c r="G119" s="4">
        <v>0.3</v>
      </c>
      <c r="H119" s="4">
        <v>63</v>
      </c>
    </row>
    <row r="120" spans="1:8" ht="15.75" x14ac:dyDescent="0.25">
      <c r="A120" s="9">
        <v>580</v>
      </c>
      <c r="B120" s="3" t="s">
        <v>40</v>
      </c>
      <c r="C120" s="4">
        <v>200</v>
      </c>
      <c r="D120" s="67">
        <v>8.6199999999999992</v>
      </c>
      <c r="E120" s="4">
        <v>1.7</v>
      </c>
      <c r="F120" s="4">
        <v>1.3</v>
      </c>
      <c r="G120" s="4">
        <v>17.399999999999999</v>
      </c>
      <c r="H120" s="4">
        <v>88</v>
      </c>
    </row>
    <row r="121" spans="1:8" ht="15.75" x14ac:dyDescent="0.25">
      <c r="A121" s="9" t="s">
        <v>24</v>
      </c>
      <c r="B121" s="3" t="s">
        <v>18</v>
      </c>
      <c r="C121" s="4">
        <v>30</v>
      </c>
      <c r="D121" s="67">
        <v>2.85</v>
      </c>
      <c r="E121" s="4">
        <v>1.95</v>
      </c>
      <c r="F121" s="4">
        <v>0.6</v>
      </c>
      <c r="G121" s="4">
        <v>13.8</v>
      </c>
      <c r="H121" s="4">
        <v>69</v>
      </c>
    </row>
    <row r="122" spans="1:8" ht="15.75" x14ac:dyDescent="0.25">
      <c r="A122" s="9"/>
      <c r="B122" s="10"/>
      <c r="C122" s="82">
        <v>500</v>
      </c>
      <c r="D122" s="17">
        <f>SUM(D116:D121)</f>
        <v>65.900000000000006</v>
      </c>
      <c r="E122" s="83">
        <f>SUM(E116:E121)</f>
        <v>16.5</v>
      </c>
      <c r="F122" s="83">
        <f>SUM(F116:F121)</f>
        <v>25.750000000000004</v>
      </c>
      <c r="G122" s="82">
        <f>SUM(G116:G121)</f>
        <v>61.83</v>
      </c>
      <c r="H122" s="79">
        <f>SUM(H116:H121)</f>
        <v>546.62</v>
      </c>
    </row>
    <row r="123" spans="1:8" ht="15.75" x14ac:dyDescent="0.25">
      <c r="A123" s="14" t="s">
        <v>24</v>
      </c>
      <c r="B123" s="78" t="s">
        <v>122</v>
      </c>
      <c r="C123" s="28">
        <v>25</v>
      </c>
      <c r="D123" s="12">
        <v>19.13</v>
      </c>
      <c r="E123" s="23">
        <v>1.6</v>
      </c>
      <c r="F123" s="23">
        <v>2.5</v>
      </c>
      <c r="G123" s="28">
        <v>18.600000000000001</v>
      </c>
      <c r="H123" s="29">
        <v>104.3</v>
      </c>
    </row>
    <row r="124" spans="1:8" ht="15.75" x14ac:dyDescent="0.25">
      <c r="A124" s="14" t="s">
        <v>24</v>
      </c>
      <c r="B124" s="56" t="s">
        <v>123</v>
      </c>
      <c r="C124" s="12">
        <v>200</v>
      </c>
      <c r="D124" s="12">
        <v>24.1</v>
      </c>
      <c r="E124" s="12">
        <v>1</v>
      </c>
      <c r="F124" s="12">
        <v>0.2</v>
      </c>
      <c r="G124" s="12">
        <v>22.6</v>
      </c>
      <c r="H124" s="29">
        <v>72</v>
      </c>
    </row>
    <row r="125" spans="1:8" ht="15.75" x14ac:dyDescent="0.25">
      <c r="A125" s="14"/>
      <c r="B125" s="81" t="s">
        <v>120</v>
      </c>
      <c r="C125" s="79">
        <f>C122+C123+C124</f>
        <v>725</v>
      </c>
      <c r="D125" s="79">
        <f>D122+D123+D124</f>
        <v>109.13</v>
      </c>
      <c r="E125" s="79">
        <f t="shared" ref="E125" si="35">E122+E123+E124</f>
        <v>19.100000000000001</v>
      </c>
      <c r="F125" s="79">
        <f t="shared" ref="F125" si="36">F122+F123+F124</f>
        <v>28.450000000000003</v>
      </c>
      <c r="G125" s="79">
        <f t="shared" ref="G125" si="37">G122+G123+G124</f>
        <v>103.03</v>
      </c>
      <c r="H125" s="79">
        <f t="shared" ref="H125" si="38">H122+H123+H124</f>
        <v>722.92</v>
      </c>
    </row>
    <row r="126" spans="1:8" ht="15.75" x14ac:dyDescent="0.25">
      <c r="A126" s="14"/>
      <c r="B126" s="56"/>
      <c r="C126" s="17"/>
      <c r="D126" s="17"/>
      <c r="E126" s="17"/>
      <c r="F126" s="17"/>
      <c r="G126" s="17"/>
      <c r="H126" s="18">
        <f>H125/2350</f>
        <v>0.30762553191489361</v>
      </c>
    </row>
    <row r="127" spans="1:8" ht="15.75" x14ac:dyDescent="0.2">
      <c r="A127" s="62">
        <v>484</v>
      </c>
      <c r="B127" s="30" t="s">
        <v>39</v>
      </c>
      <c r="C127" s="23">
        <v>60</v>
      </c>
      <c r="D127" s="23">
        <v>7.1</v>
      </c>
      <c r="E127" s="31">
        <v>0.68</v>
      </c>
      <c r="F127" s="31">
        <v>2.72</v>
      </c>
      <c r="G127" s="31">
        <v>5.88</v>
      </c>
      <c r="H127" s="31">
        <v>39.6</v>
      </c>
    </row>
    <row r="128" spans="1:8" ht="31.5" x14ac:dyDescent="0.2">
      <c r="A128" s="61">
        <v>166</v>
      </c>
      <c r="B128" s="44" t="s">
        <v>63</v>
      </c>
      <c r="C128" s="45">
        <v>200</v>
      </c>
      <c r="D128" s="23">
        <v>10.58</v>
      </c>
      <c r="E128" s="23">
        <v>3.12</v>
      </c>
      <c r="F128" s="23">
        <v>2.2400000000000002</v>
      </c>
      <c r="G128" s="23">
        <v>16</v>
      </c>
      <c r="H128" s="23">
        <v>96.8</v>
      </c>
    </row>
    <row r="129" spans="1:8" ht="15.75" x14ac:dyDescent="0.25">
      <c r="A129" s="9" t="s">
        <v>95</v>
      </c>
      <c r="B129" s="35" t="s">
        <v>83</v>
      </c>
      <c r="C129" s="23" t="s">
        <v>103</v>
      </c>
      <c r="D129" s="67">
        <v>24.24</v>
      </c>
      <c r="E129" s="36">
        <v>11.1</v>
      </c>
      <c r="F129" s="36">
        <v>9.5</v>
      </c>
      <c r="G129" s="36">
        <v>11.1</v>
      </c>
      <c r="H129" s="36">
        <v>183</v>
      </c>
    </row>
    <row r="130" spans="1:8" ht="15.75" x14ac:dyDescent="0.25">
      <c r="A130" s="13">
        <v>128</v>
      </c>
      <c r="B130" s="15" t="s">
        <v>113</v>
      </c>
      <c r="C130" s="4">
        <v>150</v>
      </c>
      <c r="D130" s="67">
        <v>12</v>
      </c>
      <c r="E130" s="23">
        <v>3.1</v>
      </c>
      <c r="F130" s="23">
        <v>5.4</v>
      </c>
      <c r="G130" s="23">
        <v>20.3</v>
      </c>
      <c r="H130" s="23">
        <v>141</v>
      </c>
    </row>
    <row r="131" spans="1:8" ht="15.75" x14ac:dyDescent="0.25">
      <c r="A131" s="61">
        <v>631</v>
      </c>
      <c r="B131" s="35" t="s">
        <v>55</v>
      </c>
      <c r="C131" s="23">
        <v>200</v>
      </c>
      <c r="D131" s="67">
        <v>8.32</v>
      </c>
      <c r="E131" s="23">
        <v>0.2</v>
      </c>
      <c r="F131" s="23">
        <v>0.2</v>
      </c>
      <c r="G131" s="23">
        <v>27.9</v>
      </c>
      <c r="H131" s="23">
        <v>115</v>
      </c>
    </row>
    <row r="132" spans="1:8" ht="15.75" x14ac:dyDescent="0.25">
      <c r="A132" s="9" t="s">
        <v>24</v>
      </c>
      <c r="B132" s="15" t="s">
        <v>8</v>
      </c>
      <c r="C132" s="4">
        <v>30</v>
      </c>
      <c r="D132" s="67">
        <v>1.8</v>
      </c>
      <c r="E132" s="24">
        <v>2.4</v>
      </c>
      <c r="F132" s="24">
        <v>0.5</v>
      </c>
      <c r="G132" s="24">
        <v>12</v>
      </c>
      <c r="H132" s="24">
        <v>66</v>
      </c>
    </row>
    <row r="133" spans="1:8" ht="15.75" x14ac:dyDescent="0.25">
      <c r="A133" s="9" t="s">
        <v>24</v>
      </c>
      <c r="B133" s="15" t="s">
        <v>1</v>
      </c>
      <c r="C133" s="28">
        <v>30</v>
      </c>
      <c r="D133" s="67">
        <v>1.86</v>
      </c>
      <c r="E133" s="24">
        <v>3.2</v>
      </c>
      <c r="F133" s="24">
        <v>1.4</v>
      </c>
      <c r="G133" s="24">
        <v>13.1</v>
      </c>
      <c r="H133" s="24">
        <v>82.2</v>
      </c>
    </row>
    <row r="134" spans="1:8" ht="15.75" x14ac:dyDescent="0.25">
      <c r="A134" s="14"/>
      <c r="B134" s="56"/>
      <c r="C134" s="17">
        <v>790</v>
      </c>
      <c r="D134" s="17">
        <f>SUM(D127:D133)</f>
        <v>65.900000000000006</v>
      </c>
      <c r="E134" s="17">
        <f>SUM(E127:E133)</f>
        <v>23.799999999999997</v>
      </c>
      <c r="F134" s="17">
        <f>SUM(F127:F133)</f>
        <v>21.959999999999997</v>
      </c>
      <c r="G134" s="17">
        <f>SUM(G127:G133)</f>
        <v>106.28</v>
      </c>
      <c r="H134" s="17">
        <f>SUM(H127:H133)</f>
        <v>723.6</v>
      </c>
    </row>
    <row r="135" spans="1:8" ht="15.75" x14ac:dyDescent="0.25">
      <c r="A135" s="14" t="s">
        <v>24</v>
      </c>
      <c r="B135" s="78" t="s">
        <v>122</v>
      </c>
      <c r="C135" s="28">
        <v>25</v>
      </c>
      <c r="D135" s="12">
        <v>19.13</v>
      </c>
      <c r="E135" s="23">
        <v>1.6</v>
      </c>
      <c r="F135" s="23">
        <v>2.5</v>
      </c>
      <c r="G135" s="28">
        <v>18.600000000000001</v>
      </c>
      <c r="H135" s="29">
        <v>104.3</v>
      </c>
    </row>
    <row r="136" spans="1:8" ht="15.75" x14ac:dyDescent="0.25">
      <c r="A136" s="14" t="s">
        <v>24</v>
      </c>
      <c r="B136" s="56" t="s">
        <v>123</v>
      </c>
      <c r="C136" s="12">
        <v>200</v>
      </c>
      <c r="D136" s="12">
        <v>24.1</v>
      </c>
      <c r="E136" s="12">
        <v>1</v>
      </c>
      <c r="F136" s="12">
        <v>0.2</v>
      </c>
      <c r="G136" s="12">
        <v>22.6</v>
      </c>
      <c r="H136" s="29">
        <v>72</v>
      </c>
    </row>
    <row r="137" spans="1:8" ht="15.75" x14ac:dyDescent="0.25">
      <c r="A137" s="14"/>
      <c r="B137" s="81" t="s">
        <v>120</v>
      </c>
      <c r="C137" s="79">
        <f>C134+C135+C136</f>
        <v>1015</v>
      </c>
      <c r="D137" s="79">
        <f>D134+D135+D136</f>
        <v>109.13</v>
      </c>
      <c r="E137" s="79">
        <f t="shared" ref="E137" si="39">E134+E135+E136</f>
        <v>26.4</v>
      </c>
      <c r="F137" s="79">
        <f t="shared" ref="F137" si="40">F134+F135+F136</f>
        <v>24.659999999999997</v>
      </c>
      <c r="G137" s="79">
        <f t="shared" ref="G137" si="41">G134+G135+G136</f>
        <v>147.47999999999999</v>
      </c>
      <c r="H137" s="79">
        <f t="shared" ref="H137" si="42">H134+H135+H136</f>
        <v>899.9</v>
      </c>
    </row>
    <row r="138" spans="1:8" ht="15.75" x14ac:dyDescent="0.25">
      <c r="A138" s="14"/>
      <c r="B138" s="56"/>
      <c r="C138" s="17"/>
      <c r="D138" s="17"/>
      <c r="E138" s="17"/>
      <c r="F138" s="17"/>
      <c r="G138" s="17"/>
      <c r="H138" s="18">
        <f>H137/2350</f>
        <v>0.38293617021276594</v>
      </c>
    </row>
    <row r="139" spans="1:8" ht="15.75" x14ac:dyDescent="0.25">
      <c r="A139" s="14"/>
      <c r="B139" s="26" t="s">
        <v>12</v>
      </c>
      <c r="C139" s="17">
        <f>C137+C125</f>
        <v>1740</v>
      </c>
      <c r="D139" s="17"/>
      <c r="E139" s="17">
        <f>E137+E125</f>
        <v>45.5</v>
      </c>
      <c r="F139" s="17">
        <f t="shared" ref="F139:H139" si="43">F137+F125</f>
        <v>53.11</v>
      </c>
      <c r="G139" s="17">
        <f t="shared" si="43"/>
        <v>250.51</v>
      </c>
      <c r="H139" s="17">
        <f t="shared" si="43"/>
        <v>1622.82</v>
      </c>
    </row>
    <row r="140" spans="1:8" ht="15.75" x14ac:dyDescent="0.25">
      <c r="A140" s="57"/>
      <c r="B140" s="57"/>
      <c r="C140" s="46"/>
      <c r="D140" s="46"/>
      <c r="E140" s="46"/>
      <c r="F140" s="46"/>
      <c r="G140" s="46"/>
      <c r="H140" s="18">
        <f>H139/2350</f>
        <v>0.69056170212765955</v>
      </c>
    </row>
    <row r="141" spans="1:8" ht="15.75" x14ac:dyDescent="0.2">
      <c r="A141" s="107" t="s">
        <v>30</v>
      </c>
      <c r="B141" s="107"/>
      <c r="C141" s="107"/>
      <c r="D141" s="107"/>
      <c r="E141" s="107"/>
      <c r="F141" s="107"/>
      <c r="G141" s="107"/>
      <c r="H141" s="107"/>
    </row>
    <row r="142" spans="1:8" ht="15.75" x14ac:dyDescent="0.2">
      <c r="A142" s="96" t="s">
        <v>16</v>
      </c>
      <c r="B142" s="96"/>
      <c r="C142" s="96"/>
      <c r="D142" s="96"/>
      <c r="E142" s="96"/>
      <c r="F142" s="96"/>
      <c r="G142" s="96"/>
      <c r="H142" s="96"/>
    </row>
    <row r="143" spans="1:8" ht="31.5" x14ac:dyDescent="0.2">
      <c r="A143" s="5" t="s">
        <v>81</v>
      </c>
      <c r="B143" s="33" t="s">
        <v>82</v>
      </c>
      <c r="C143" s="7" t="s">
        <v>104</v>
      </c>
      <c r="D143" s="7">
        <v>38.26</v>
      </c>
      <c r="E143" s="7">
        <v>10.8</v>
      </c>
      <c r="F143" s="7">
        <v>13.2</v>
      </c>
      <c r="G143" s="7">
        <v>12.1</v>
      </c>
      <c r="H143" s="8">
        <v>210</v>
      </c>
    </row>
    <row r="144" spans="1:8" ht="15.75" x14ac:dyDescent="0.25">
      <c r="A144" s="61">
        <v>171</v>
      </c>
      <c r="B144" s="10" t="s">
        <v>35</v>
      </c>
      <c r="C144" s="23">
        <v>150</v>
      </c>
      <c r="D144" s="23">
        <v>18.61</v>
      </c>
      <c r="E144" s="36">
        <v>8.69</v>
      </c>
      <c r="F144" s="36">
        <v>6.3</v>
      </c>
      <c r="G144" s="36">
        <v>39.4</v>
      </c>
      <c r="H144" s="36">
        <v>245</v>
      </c>
    </row>
    <row r="145" spans="1:8" ht="15.75" x14ac:dyDescent="0.25">
      <c r="A145" s="9">
        <v>686</v>
      </c>
      <c r="B145" s="3" t="s">
        <v>37</v>
      </c>
      <c r="C145" s="4">
        <v>200</v>
      </c>
      <c r="D145" s="67">
        <v>6.18</v>
      </c>
      <c r="E145" s="4">
        <v>0.2</v>
      </c>
      <c r="F145" s="4">
        <v>0</v>
      </c>
      <c r="G145" s="4">
        <v>10.199999999999999</v>
      </c>
      <c r="H145" s="4">
        <v>41</v>
      </c>
    </row>
    <row r="146" spans="1:8" ht="15.75" x14ac:dyDescent="0.25">
      <c r="A146" s="9" t="s">
        <v>24</v>
      </c>
      <c r="B146" s="3" t="s">
        <v>18</v>
      </c>
      <c r="C146" s="4">
        <v>30</v>
      </c>
      <c r="D146" s="67">
        <v>2.85</v>
      </c>
      <c r="E146" s="4">
        <v>1.95</v>
      </c>
      <c r="F146" s="4">
        <v>0.6</v>
      </c>
      <c r="G146" s="4">
        <v>13.8</v>
      </c>
      <c r="H146" s="4">
        <v>69</v>
      </c>
    </row>
    <row r="147" spans="1:8" ht="15.75" x14ac:dyDescent="0.25">
      <c r="A147" s="14"/>
      <c r="B147" s="81" t="s">
        <v>120</v>
      </c>
      <c r="C147" s="17">
        <v>510</v>
      </c>
      <c r="D147" s="17">
        <f>SUM(D143:D146)</f>
        <v>65.899999999999991</v>
      </c>
      <c r="E147" s="17">
        <f>SUM(E143:E146)</f>
        <v>21.64</v>
      </c>
      <c r="F147" s="17">
        <f>SUM(F143:F146)</f>
        <v>20.100000000000001</v>
      </c>
      <c r="G147" s="17">
        <f>SUM(G143:G146)</f>
        <v>75.5</v>
      </c>
      <c r="H147" s="17">
        <f>SUM(H143:H146)</f>
        <v>565</v>
      </c>
    </row>
    <row r="148" spans="1:8" ht="15.75" x14ac:dyDescent="0.25">
      <c r="A148" s="14" t="s">
        <v>24</v>
      </c>
      <c r="B148" s="78" t="s">
        <v>122</v>
      </c>
      <c r="C148" s="28">
        <v>25</v>
      </c>
      <c r="D148" s="12">
        <v>19.13</v>
      </c>
      <c r="E148" s="23">
        <v>1.6</v>
      </c>
      <c r="F148" s="23">
        <v>2.5</v>
      </c>
      <c r="G148" s="28">
        <v>18.600000000000001</v>
      </c>
      <c r="H148" s="29">
        <v>104.3</v>
      </c>
    </row>
    <row r="149" spans="1:8" ht="15.75" x14ac:dyDescent="0.25">
      <c r="A149" s="14" t="s">
        <v>24</v>
      </c>
      <c r="B149" s="56" t="s">
        <v>123</v>
      </c>
      <c r="C149" s="12">
        <v>200</v>
      </c>
      <c r="D149" s="12">
        <v>24.1</v>
      </c>
      <c r="E149" s="12">
        <v>1</v>
      </c>
      <c r="F149" s="12">
        <v>0.2</v>
      </c>
      <c r="G149" s="12">
        <v>22.6</v>
      </c>
      <c r="H149" s="29">
        <v>72</v>
      </c>
    </row>
    <row r="150" spans="1:8" ht="15.75" x14ac:dyDescent="0.25">
      <c r="A150" s="14"/>
      <c r="B150" s="81" t="s">
        <v>120</v>
      </c>
      <c r="C150" s="79">
        <f>C147+C148+C149</f>
        <v>735</v>
      </c>
      <c r="D150" s="79">
        <f>D147+D148+D149</f>
        <v>109.13</v>
      </c>
      <c r="E150" s="79">
        <f t="shared" ref="E150" si="44">E147+E148+E149</f>
        <v>24.240000000000002</v>
      </c>
      <c r="F150" s="79">
        <f t="shared" ref="F150" si="45">F147+F148+F149</f>
        <v>22.8</v>
      </c>
      <c r="G150" s="79">
        <f t="shared" ref="G150" si="46">G147+G148+G149</f>
        <v>116.69999999999999</v>
      </c>
      <c r="H150" s="79">
        <f t="shared" ref="H150" si="47">H147+H148+H149</f>
        <v>741.3</v>
      </c>
    </row>
    <row r="151" spans="1:8" ht="15.75" x14ac:dyDescent="0.25">
      <c r="A151" s="14"/>
      <c r="B151" s="56"/>
      <c r="C151" s="17"/>
      <c r="D151" s="17"/>
      <c r="E151" s="17"/>
      <c r="F151" s="17"/>
      <c r="G151" s="17"/>
      <c r="H151" s="18">
        <f>H150/2350</f>
        <v>0.31544680851063828</v>
      </c>
    </row>
    <row r="152" spans="1:8" ht="15.75" x14ac:dyDescent="0.2">
      <c r="A152" s="96" t="s">
        <v>15</v>
      </c>
      <c r="B152" s="96"/>
      <c r="C152" s="96"/>
      <c r="D152" s="96"/>
      <c r="E152" s="96"/>
      <c r="F152" s="96"/>
      <c r="G152" s="96"/>
      <c r="H152" s="96"/>
    </row>
    <row r="153" spans="1:8" ht="15.75" x14ac:dyDescent="0.25">
      <c r="A153" s="2" t="s">
        <v>58</v>
      </c>
      <c r="B153" s="3" t="s">
        <v>53</v>
      </c>
      <c r="C153" s="64">
        <v>60</v>
      </c>
      <c r="D153" s="23">
        <v>6.64</v>
      </c>
      <c r="E153" s="64">
        <v>0.85</v>
      </c>
      <c r="F153" s="64">
        <v>3.6</v>
      </c>
      <c r="G153" s="64">
        <v>4.9000000000000004</v>
      </c>
      <c r="H153" s="64">
        <v>55.68</v>
      </c>
    </row>
    <row r="154" spans="1:8" ht="15.75" x14ac:dyDescent="0.2">
      <c r="A154" s="37" t="s">
        <v>97</v>
      </c>
      <c r="B154" s="30" t="s">
        <v>78</v>
      </c>
      <c r="C154" s="23">
        <v>200</v>
      </c>
      <c r="D154" s="23">
        <v>8.8800000000000008</v>
      </c>
      <c r="E154" s="23">
        <v>2.96</v>
      </c>
      <c r="F154" s="23">
        <v>2.2400000000000002</v>
      </c>
      <c r="G154" s="23">
        <v>15.68</v>
      </c>
      <c r="H154" s="23">
        <v>95.2</v>
      </c>
    </row>
    <row r="155" spans="1:8" ht="15.75" x14ac:dyDescent="0.25">
      <c r="A155" s="9" t="s">
        <v>98</v>
      </c>
      <c r="B155" s="35" t="s">
        <v>64</v>
      </c>
      <c r="C155" s="23" t="s">
        <v>103</v>
      </c>
      <c r="D155" s="23">
        <f>1.83+24.67</f>
        <v>26.5</v>
      </c>
      <c r="E155" s="36">
        <v>11.9</v>
      </c>
      <c r="F155" s="36">
        <v>18.5</v>
      </c>
      <c r="G155" s="36">
        <v>10.3</v>
      </c>
      <c r="H155" s="36">
        <v>255</v>
      </c>
    </row>
    <row r="156" spans="1:8" ht="15.75" x14ac:dyDescent="0.2">
      <c r="A156" s="37" t="s">
        <v>99</v>
      </c>
      <c r="B156" s="35" t="s">
        <v>74</v>
      </c>
      <c r="C156" s="23">
        <v>150</v>
      </c>
      <c r="D156" s="23">
        <v>12.96</v>
      </c>
      <c r="E156" s="23">
        <v>3.8</v>
      </c>
      <c r="F156" s="23">
        <v>4.3</v>
      </c>
      <c r="G156" s="23">
        <v>9.8000000000000007</v>
      </c>
      <c r="H156" s="23">
        <v>109</v>
      </c>
    </row>
    <row r="157" spans="1:8" ht="15.75" x14ac:dyDescent="0.25">
      <c r="A157" s="9">
        <v>349</v>
      </c>
      <c r="B157" s="15" t="s">
        <v>4</v>
      </c>
      <c r="C157" s="4">
        <v>200</v>
      </c>
      <c r="D157" s="67">
        <v>7.26</v>
      </c>
      <c r="E157" s="24">
        <v>0.6</v>
      </c>
      <c r="F157" s="24">
        <v>0.1</v>
      </c>
      <c r="G157" s="24">
        <v>31.7</v>
      </c>
      <c r="H157" s="24">
        <v>131</v>
      </c>
    </row>
    <row r="158" spans="1:8" ht="15.75" x14ac:dyDescent="0.25">
      <c r="A158" s="9" t="s">
        <v>24</v>
      </c>
      <c r="B158" s="15" t="s">
        <v>8</v>
      </c>
      <c r="C158" s="4">
        <v>30</v>
      </c>
      <c r="D158" s="67">
        <v>1.8</v>
      </c>
      <c r="E158" s="24">
        <v>2.4</v>
      </c>
      <c r="F158" s="24">
        <v>0.5</v>
      </c>
      <c r="G158" s="24">
        <v>12</v>
      </c>
      <c r="H158" s="24">
        <v>66</v>
      </c>
    </row>
    <row r="159" spans="1:8" ht="15.75" x14ac:dyDescent="0.25">
      <c r="A159" s="9" t="s">
        <v>24</v>
      </c>
      <c r="B159" s="15" t="s">
        <v>1</v>
      </c>
      <c r="C159" s="4">
        <v>30</v>
      </c>
      <c r="D159" s="67">
        <v>1.86</v>
      </c>
      <c r="E159" s="24">
        <v>3.2</v>
      </c>
      <c r="F159" s="24">
        <v>1.4</v>
      </c>
      <c r="G159" s="24">
        <v>13.1</v>
      </c>
      <c r="H159" s="24">
        <v>82.2</v>
      </c>
    </row>
    <row r="160" spans="1:8" ht="15.75" x14ac:dyDescent="0.25">
      <c r="A160" s="14"/>
      <c r="B160" s="61"/>
      <c r="C160" s="17">
        <v>790</v>
      </c>
      <c r="D160" s="17">
        <f>SUM(D153:D159)</f>
        <v>65.899999999999991</v>
      </c>
      <c r="E160" s="17">
        <f>SUM(E153:E159)</f>
        <v>25.71</v>
      </c>
      <c r="F160" s="17">
        <f>SUM(F153:F159)</f>
        <v>30.64</v>
      </c>
      <c r="G160" s="17">
        <f>SUM(G153:G159)</f>
        <v>97.47999999999999</v>
      </c>
      <c r="H160" s="25">
        <f>SUM(H153:H159)</f>
        <v>794.08</v>
      </c>
    </row>
    <row r="161" spans="1:8" ht="15.75" x14ac:dyDescent="0.25">
      <c r="A161" s="14" t="s">
        <v>24</v>
      </c>
      <c r="B161" s="78" t="s">
        <v>122</v>
      </c>
      <c r="C161" s="28">
        <v>25</v>
      </c>
      <c r="D161" s="12">
        <v>19.13</v>
      </c>
      <c r="E161" s="23">
        <v>1.6</v>
      </c>
      <c r="F161" s="23">
        <v>2.5</v>
      </c>
      <c r="G161" s="28">
        <v>18.600000000000001</v>
      </c>
      <c r="H161" s="29">
        <v>104.3</v>
      </c>
    </row>
    <row r="162" spans="1:8" ht="15.75" x14ac:dyDescent="0.25">
      <c r="A162" s="14" t="s">
        <v>24</v>
      </c>
      <c r="B162" s="56" t="s">
        <v>123</v>
      </c>
      <c r="C162" s="12">
        <v>200</v>
      </c>
      <c r="D162" s="12">
        <v>24.1</v>
      </c>
      <c r="E162" s="12">
        <v>1</v>
      </c>
      <c r="F162" s="12">
        <v>0.2</v>
      </c>
      <c r="G162" s="12">
        <v>22.6</v>
      </c>
      <c r="H162" s="29">
        <v>72</v>
      </c>
    </row>
    <row r="163" spans="1:8" ht="15.75" x14ac:dyDescent="0.25">
      <c r="A163" s="14"/>
      <c r="B163" s="81" t="s">
        <v>120</v>
      </c>
      <c r="C163" s="79">
        <f>C160+C161+C162</f>
        <v>1015</v>
      </c>
      <c r="D163" s="79">
        <f>D160+D161+D162</f>
        <v>109.13</v>
      </c>
      <c r="E163" s="79">
        <f t="shared" ref="E163" si="48">E160+E161+E162</f>
        <v>28.310000000000002</v>
      </c>
      <c r="F163" s="79">
        <f t="shared" ref="F163" si="49">F160+F161+F162</f>
        <v>33.340000000000003</v>
      </c>
      <c r="G163" s="79">
        <f t="shared" ref="G163" si="50">G160+G161+G162</f>
        <v>138.67999999999998</v>
      </c>
      <c r="H163" s="79">
        <f t="shared" ref="H163" si="51">H160+H161+H162</f>
        <v>970.38</v>
      </c>
    </row>
    <row r="164" spans="1:8" ht="15.75" x14ac:dyDescent="0.25">
      <c r="A164" s="14"/>
      <c r="B164" s="56"/>
      <c r="C164" s="17"/>
      <c r="D164" s="17"/>
      <c r="E164" s="17"/>
      <c r="F164" s="17"/>
      <c r="G164" s="17"/>
      <c r="H164" s="18">
        <f>H163/2350</f>
        <v>0.41292765957446809</v>
      </c>
    </row>
    <row r="165" spans="1:8" ht="15.75" x14ac:dyDescent="0.25">
      <c r="A165" s="14"/>
      <c r="B165" s="26" t="s">
        <v>12</v>
      </c>
      <c r="C165" s="17">
        <f>C163+C150</f>
        <v>1750</v>
      </c>
      <c r="D165" s="17"/>
      <c r="E165" s="17">
        <f>E163+E150</f>
        <v>52.550000000000004</v>
      </c>
      <c r="F165" s="17">
        <f t="shared" ref="F165:H165" si="52">F163+F150</f>
        <v>56.14</v>
      </c>
      <c r="G165" s="17">
        <f t="shared" si="52"/>
        <v>255.37999999999997</v>
      </c>
      <c r="H165" s="17">
        <f t="shared" si="52"/>
        <v>1711.6799999999998</v>
      </c>
    </row>
    <row r="166" spans="1:8" ht="15.75" x14ac:dyDescent="0.25">
      <c r="A166" s="14"/>
      <c r="B166" s="26"/>
      <c r="C166" s="17"/>
      <c r="D166" s="17"/>
      <c r="E166" s="17"/>
      <c r="F166" s="17"/>
      <c r="G166" s="17"/>
      <c r="H166" s="18">
        <f>H165/2350</f>
        <v>0.72837446808510631</v>
      </c>
    </row>
    <row r="167" spans="1:8" ht="15.75" x14ac:dyDescent="0.2">
      <c r="A167" s="107" t="s">
        <v>31</v>
      </c>
      <c r="B167" s="107"/>
      <c r="C167" s="107"/>
      <c r="D167" s="107"/>
      <c r="E167" s="107"/>
      <c r="F167" s="107"/>
      <c r="G167" s="107"/>
      <c r="H167" s="107"/>
    </row>
    <row r="168" spans="1:8" ht="15.75" x14ac:dyDescent="0.2">
      <c r="A168" s="96" t="s">
        <v>16</v>
      </c>
      <c r="B168" s="96"/>
      <c r="C168" s="96"/>
      <c r="D168" s="96"/>
      <c r="E168" s="96"/>
      <c r="F168" s="96"/>
      <c r="G168" s="96"/>
      <c r="H168" s="96"/>
    </row>
    <row r="169" spans="1:8" ht="15.75" x14ac:dyDescent="0.2">
      <c r="A169" s="47"/>
      <c r="B169" s="42"/>
      <c r="C169" s="23"/>
      <c r="D169" s="23"/>
      <c r="E169" s="36"/>
      <c r="F169" s="36"/>
      <c r="G169" s="36"/>
      <c r="H169" s="36"/>
    </row>
    <row r="170" spans="1:8" ht="15.75" x14ac:dyDescent="0.25">
      <c r="A170" s="9">
        <v>210</v>
      </c>
      <c r="B170" s="10" t="s">
        <v>20</v>
      </c>
      <c r="C170" s="38">
        <v>150</v>
      </c>
      <c r="D170" s="38">
        <v>23.04</v>
      </c>
      <c r="E170" s="12">
        <v>11.3</v>
      </c>
      <c r="F170" s="12">
        <v>19.5</v>
      </c>
      <c r="G170" s="12">
        <v>2.2999999999999998</v>
      </c>
      <c r="H170" s="12">
        <v>238</v>
      </c>
    </row>
    <row r="171" spans="1:8" ht="15.75" x14ac:dyDescent="0.25">
      <c r="A171" s="9">
        <v>15</v>
      </c>
      <c r="B171" s="3" t="s">
        <v>19</v>
      </c>
      <c r="C171" s="4">
        <v>10</v>
      </c>
      <c r="D171" s="67">
        <v>11</v>
      </c>
      <c r="E171" s="4">
        <v>2.2999999999999998</v>
      </c>
      <c r="F171" s="4">
        <v>2.95</v>
      </c>
      <c r="G171" s="4">
        <v>0</v>
      </c>
      <c r="H171" s="4">
        <v>47</v>
      </c>
    </row>
    <row r="172" spans="1:8" ht="15.75" x14ac:dyDescent="0.25">
      <c r="A172" s="2">
        <v>14</v>
      </c>
      <c r="B172" s="3" t="s">
        <v>2</v>
      </c>
      <c r="C172" s="4">
        <v>10</v>
      </c>
      <c r="D172" s="67">
        <v>11.88</v>
      </c>
      <c r="E172" s="4">
        <v>0.1</v>
      </c>
      <c r="F172" s="4">
        <v>7.2</v>
      </c>
      <c r="G172" s="4">
        <v>0.13</v>
      </c>
      <c r="H172" s="4">
        <v>65.72</v>
      </c>
    </row>
    <row r="173" spans="1:8" ht="15.75" x14ac:dyDescent="0.25">
      <c r="A173" s="9" t="s">
        <v>24</v>
      </c>
      <c r="B173" s="3" t="s">
        <v>18</v>
      </c>
      <c r="C173" s="4">
        <v>30</v>
      </c>
      <c r="D173" s="67">
        <v>2.85</v>
      </c>
      <c r="E173" s="4">
        <v>1.95</v>
      </c>
      <c r="F173" s="4">
        <v>0.6</v>
      </c>
      <c r="G173" s="4">
        <v>13.8</v>
      </c>
      <c r="H173" s="4">
        <v>69</v>
      </c>
    </row>
    <row r="174" spans="1:8" ht="15.75" x14ac:dyDescent="0.25">
      <c r="A174" s="13">
        <v>379</v>
      </c>
      <c r="B174" s="3" t="s">
        <v>42</v>
      </c>
      <c r="C174" s="23">
        <v>200</v>
      </c>
      <c r="D174" s="23">
        <v>8.5299999999999994</v>
      </c>
      <c r="E174" s="23">
        <v>1.5</v>
      </c>
      <c r="F174" s="23">
        <v>1.3</v>
      </c>
      <c r="G174" s="23">
        <v>22.4</v>
      </c>
      <c r="H174" s="23">
        <v>107</v>
      </c>
    </row>
    <row r="175" spans="1:8" ht="15.75" x14ac:dyDescent="0.25">
      <c r="A175" s="61"/>
      <c r="B175" s="10" t="s">
        <v>41</v>
      </c>
      <c r="C175" s="28">
        <v>100</v>
      </c>
      <c r="D175" s="28">
        <v>8.6</v>
      </c>
      <c r="E175" s="23">
        <v>0.4</v>
      </c>
      <c r="F175" s="23">
        <v>0.4</v>
      </c>
      <c r="G175" s="28">
        <v>9.8000000000000007</v>
      </c>
      <c r="H175" s="29">
        <v>47</v>
      </c>
    </row>
    <row r="176" spans="1:8" ht="15.75" x14ac:dyDescent="0.25">
      <c r="A176" s="14"/>
      <c r="B176" s="81" t="s">
        <v>120</v>
      </c>
      <c r="C176" s="17">
        <f t="shared" ref="C176:H176" si="53">SUM(C170:C175)</f>
        <v>500</v>
      </c>
      <c r="D176" s="17">
        <f>SUM(D170:D175)</f>
        <v>65.900000000000006</v>
      </c>
      <c r="E176" s="17">
        <f t="shared" si="53"/>
        <v>17.549999999999997</v>
      </c>
      <c r="F176" s="17">
        <f t="shared" si="53"/>
        <v>31.95</v>
      </c>
      <c r="G176" s="17">
        <f t="shared" si="53"/>
        <v>48.429999999999993</v>
      </c>
      <c r="H176" s="17">
        <f t="shared" si="53"/>
        <v>573.72</v>
      </c>
    </row>
    <row r="177" spans="1:8" ht="15.75" x14ac:dyDescent="0.25">
      <c r="A177" s="14" t="s">
        <v>24</v>
      </c>
      <c r="B177" s="78" t="s">
        <v>122</v>
      </c>
      <c r="C177" s="28">
        <v>25</v>
      </c>
      <c r="D177" s="12">
        <v>19.13</v>
      </c>
      <c r="E177" s="23">
        <v>1.6</v>
      </c>
      <c r="F177" s="23">
        <v>2.5</v>
      </c>
      <c r="G177" s="28">
        <v>18.600000000000001</v>
      </c>
      <c r="H177" s="29">
        <v>104.3</v>
      </c>
    </row>
    <row r="178" spans="1:8" ht="15.75" x14ac:dyDescent="0.25">
      <c r="A178" s="14" t="s">
        <v>24</v>
      </c>
      <c r="B178" s="56" t="s">
        <v>123</v>
      </c>
      <c r="C178" s="12">
        <v>200</v>
      </c>
      <c r="D178" s="12">
        <v>24.1</v>
      </c>
      <c r="E178" s="12">
        <v>1</v>
      </c>
      <c r="F178" s="12">
        <v>0.2</v>
      </c>
      <c r="G178" s="12">
        <v>22.6</v>
      </c>
      <c r="H178" s="29">
        <v>72</v>
      </c>
    </row>
    <row r="179" spans="1:8" ht="15.75" x14ac:dyDescent="0.25">
      <c r="A179" s="14"/>
      <c r="B179" s="81" t="s">
        <v>120</v>
      </c>
      <c r="C179" s="79">
        <f>C176+C177+C178</f>
        <v>725</v>
      </c>
      <c r="D179" s="79">
        <f>D176+D177+D178</f>
        <v>109.13</v>
      </c>
      <c r="E179" s="79">
        <f t="shared" ref="E179" si="54">E176+E177+E178</f>
        <v>20.149999999999999</v>
      </c>
      <c r="F179" s="79">
        <f t="shared" ref="F179" si="55">F176+F177+F178</f>
        <v>34.650000000000006</v>
      </c>
      <c r="G179" s="79">
        <f t="shared" ref="G179" si="56">G176+G177+G178</f>
        <v>89.63</v>
      </c>
      <c r="H179" s="79">
        <f t="shared" ref="H179" si="57">H176+H177+H178</f>
        <v>750.02</v>
      </c>
    </row>
    <row r="180" spans="1:8" ht="15.75" x14ac:dyDescent="0.25">
      <c r="A180" s="14"/>
      <c r="B180" s="56"/>
      <c r="C180" s="17"/>
      <c r="D180" s="17"/>
      <c r="E180" s="17"/>
      <c r="F180" s="17"/>
      <c r="G180" s="17"/>
      <c r="H180" s="18">
        <f>H179/2350</f>
        <v>0.3191574468085106</v>
      </c>
    </row>
    <row r="181" spans="1:8" ht="15.75" x14ac:dyDescent="0.2">
      <c r="A181" s="96" t="s">
        <v>15</v>
      </c>
      <c r="B181" s="96"/>
      <c r="C181" s="96"/>
      <c r="D181" s="96"/>
      <c r="E181" s="96"/>
      <c r="F181" s="96"/>
      <c r="G181" s="96"/>
      <c r="H181" s="96"/>
    </row>
    <row r="182" spans="1:8" ht="15.75" x14ac:dyDescent="0.2">
      <c r="A182" s="58">
        <v>212</v>
      </c>
      <c r="B182" s="6" t="s">
        <v>66</v>
      </c>
      <c r="C182" s="23">
        <v>60</v>
      </c>
      <c r="D182" s="23">
        <v>6.52</v>
      </c>
      <c r="E182" s="31">
        <v>0.78</v>
      </c>
      <c r="F182" s="31">
        <v>4.0599999999999996</v>
      </c>
      <c r="G182" s="31">
        <v>6.09</v>
      </c>
      <c r="H182" s="31">
        <v>64.599999999999994</v>
      </c>
    </row>
    <row r="183" spans="1:8" ht="15.75" x14ac:dyDescent="0.2">
      <c r="A183" s="61">
        <v>88</v>
      </c>
      <c r="B183" s="19" t="s">
        <v>67</v>
      </c>
      <c r="C183" s="32" t="s">
        <v>101</v>
      </c>
      <c r="D183" s="32">
        <v>12.98</v>
      </c>
      <c r="E183" s="23">
        <v>2.48</v>
      </c>
      <c r="F183" s="23">
        <v>4.4800000000000004</v>
      </c>
      <c r="G183" s="23">
        <v>9.4</v>
      </c>
      <c r="H183" s="23">
        <v>76.8</v>
      </c>
    </row>
    <row r="184" spans="1:8" ht="15.75" x14ac:dyDescent="0.2">
      <c r="A184" s="5">
        <v>290</v>
      </c>
      <c r="B184" s="6" t="s">
        <v>79</v>
      </c>
      <c r="C184" s="7" t="s">
        <v>108</v>
      </c>
      <c r="D184" s="7">
        <f>1.83+24.22</f>
        <v>26.049999999999997</v>
      </c>
      <c r="E184" s="7">
        <v>15.2</v>
      </c>
      <c r="F184" s="7">
        <v>12.7</v>
      </c>
      <c r="G184" s="7">
        <v>15.3</v>
      </c>
      <c r="H184" s="8">
        <v>215</v>
      </c>
    </row>
    <row r="185" spans="1:8" ht="15.75" x14ac:dyDescent="0.25">
      <c r="A185" s="61">
        <v>302</v>
      </c>
      <c r="B185" s="15" t="s">
        <v>89</v>
      </c>
      <c r="C185" s="4">
        <v>150</v>
      </c>
      <c r="D185" s="67">
        <v>6.69</v>
      </c>
      <c r="E185" s="34">
        <v>5.6</v>
      </c>
      <c r="F185" s="34">
        <v>4.9000000000000004</v>
      </c>
      <c r="G185" s="34">
        <v>37.799999999999997</v>
      </c>
      <c r="H185" s="34">
        <v>223</v>
      </c>
    </row>
    <row r="186" spans="1:8" ht="15.75" x14ac:dyDescent="0.25">
      <c r="A186" s="9">
        <v>389</v>
      </c>
      <c r="B186" s="15" t="s">
        <v>48</v>
      </c>
      <c r="C186" s="4">
        <v>200</v>
      </c>
      <c r="D186" s="67">
        <v>10</v>
      </c>
      <c r="E186" s="24">
        <v>1</v>
      </c>
      <c r="F186" s="24">
        <v>0.2</v>
      </c>
      <c r="G186" s="24">
        <v>19.8</v>
      </c>
      <c r="H186" s="24">
        <v>86</v>
      </c>
    </row>
    <row r="187" spans="1:8" ht="15.75" x14ac:dyDescent="0.25">
      <c r="A187" s="9" t="s">
        <v>24</v>
      </c>
      <c r="B187" s="15" t="s">
        <v>1</v>
      </c>
      <c r="C187" s="4">
        <v>30</v>
      </c>
      <c r="D187" s="67">
        <v>1.86</v>
      </c>
      <c r="E187" s="24">
        <v>2.4</v>
      </c>
      <c r="F187" s="24">
        <v>0.5</v>
      </c>
      <c r="G187" s="24">
        <v>12</v>
      </c>
      <c r="H187" s="24">
        <v>66</v>
      </c>
    </row>
    <row r="188" spans="1:8" ht="15.75" x14ac:dyDescent="0.25">
      <c r="A188" s="9" t="s">
        <v>24</v>
      </c>
      <c r="B188" s="15" t="s">
        <v>8</v>
      </c>
      <c r="C188" s="4">
        <v>30</v>
      </c>
      <c r="D188" s="67">
        <v>1.8</v>
      </c>
      <c r="E188" s="24">
        <v>3.2</v>
      </c>
      <c r="F188" s="24">
        <v>1.4</v>
      </c>
      <c r="G188" s="24">
        <v>13.1</v>
      </c>
      <c r="H188" s="24">
        <v>82.2</v>
      </c>
    </row>
    <row r="189" spans="1:8" ht="15.75" x14ac:dyDescent="0.25">
      <c r="A189" s="14"/>
      <c r="B189" s="81" t="s">
        <v>121</v>
      </c>
      <c r="C189" s="17">
        <v>780</v>
      </c>
      <c r="D189" s="17">
        <f>SUM(D182:D188)</f>
        <v>65.899999999999991</v>
      </c>
      <c r="E189" s="17">
        <f>SUM(E182:E188)</f>
        <v>30.66</v>
      </c>
      <c r="F189" s="17">
        <f>SUM(F182:F188)</f>
        <v>28.24</v>
      </c>
      <c r="G189" s="17">
        <f>SUM(G182:G188)</f>
        <v>113.49</v>
      </c>
      <c r="H189" s="17">
        <f>SUM(H182:H188)</f>
        <v>813.6</v>
      </c>
    </row>
    <row r="190" spans="1:8" ht="15.75" x14ac:dyDescent="0.25">
      <c r="A190" s="14" t="s">
        <v>24</v>
      </c>
      <c r="B190" s="78" t="s">
        <v>122</v>
      </c>
      <c r="C190" s="28">
        <v>25</v>
      </c>
      <c r="D190" s="12">
        <v>19.13</v>
      </c>
      <c r="E190" s="23">
        <v>1.6</v>
      </c>
      <c r="F190" s="23">
        <v>2.5</v>
      </c>
      <c r="G190" s="28">
        <v>18.600000000000001</v>
      </c>
      <c r="H190" s="29">
        <v>104.3</v>
      </c>
    </row>
    <row r="191" spans="1:8" ht="15.75" x14ac:dyDescent="0.25">
      <c r="A191" s="14" t="s">
        <v>24</v>
      </c>
      <c r="B191" s="56" t="s">
        <v>123</v>
      </c>
      <c r="C191" s="12">
        <v>200</v>
      </c>
      <c r="D191" s="12">
        <v>24.1</v>
      </c>
      <c r="E191" s="12">
        <v>1</v>
      </c>
      <c r="F191" s="12">
        <v>0.2</v>
      </c>
      <c r="G191" s="12">
        <v>22.6</v>
      </c>
      <c r="H191" s="29">
        <v>72</v>
      </c>
    </row>
    <row r="192" spans="1:8" ht="15.75" x14ac:dyDescent="0.25">
      <c r="A192" s="14"/>
      <c r="B192" s="81" t="s">
        <v>120</v>
      </c>
      <c r="C192" s="79">
        <f>C189+C190+C191</f>
        <v>1005</v>
      </c>
      <c r="D192" s="79">
        <f>D189+D190+D191</f>
        <v>109.13</v>
      </c>
      <c r="E192" s="79">
        <f t="shared" ref="E192" si="58">E189+E190+E191</f>
        <v>33.26</v>
      </c>
      <c r="F192" s="79">
        <f t="shared" ref="F192" si="59">F189+F190+F191</f>
        <v>30.939999999999998</v>
      </c>
      <c r="G192" s="79">
        <f t="shared" ref="G192" si="60">G189+G190+G191</f>
        <v>154.69</v>
      </c>
      <c r="H192" s="79">
        <f t="shared" ref="H192" si="61">H189+H190+H191</f>
        <v>989.9</v>
      </c>
    </row>
    <row r="193" spans="1:8" ht="15.75" x14ac:dyDescent="0.25">
      <c r="A193" s="14"/>
      <c r="B193" s="56"/>
      <c r="C193" s="17"/>
      <c r="D193" s="17"/>
      <c r="E193" s="17"/>
      <c r="F193" s="17"/>
      <c r="G193" s="17"/>
      <c r="H193" s="18">
        <f>H192/2350</f>
        <v>0.42123404255319147</v>
      </c>
    </row>
    <row r="194" spans="1:8" ht="15.75" x14ac:dyDescent="0.25">
      <c r="A194" s="14"/>
      <c r="B194" s="26" t="s">
        <v>12</v>
      </c>
      <c r="C194" s="17">
        <f>C192+C179</f>
        <v>1730</v>
      </c>
      <c r="D194" s="17"/>
      <c r="E194" s="17">
        <f>E192+E179</f>
        <v>53.41</v>
      </c>
      <c r="F194" s="17">
        <f t="shared" ref="F194:H194" si="62">F192+F179</f>
        <v>65.59</v>
      </c>
      <c r="G194" s="17">
        <f t="shared" si="62"/>
        <v>244.32</v>
      </c>
      <c r="H194" s="17">
        <f t="shared" si="62"/>
        <v>1739.92</v>
      </c>
    </row>
    <row r="195" spans="1:8" ht="15.75" x14ac:dyDescent="0.25">
      <c r="A195" s="14"/>
      <c r="B195" s="26"/>
      <c r="C195" s="17"/>
      <c r="D195" s="17"/>
      <c r="E195" s="17"/>
      <c r="F195" s="17"/>
      <c r="G195" s="17"/>
      <c r="H195" s="18">
        <f>H194/2350</f>
        <v>0.74039148936170218</v>
      </c>
    </row>
    <row r="196" spans="1:8" ht="15.75" x14ac:dyDescent="0.2">
      <c r="A196" s="107" t="s">
        <v>32</v>
      </c>
      <c r="B196" s="107"/>
      <c r="C196" s="107"/>
      <c r="D196" s="107"/>
      <c r="E196" s="107"/>
      <c r="F196" s="107"/>
      <c r="G196" s="107"/>
      <c r="H196" s="107"/>
    </row>
    <row r="197" spans="1:8" ht="15.75" x14ac:dyDescent="0.2">
      <c r="A197" s="96" t="s">
        <v>14</v>
      </c>
      <c r="B197" s="96"/>
      <c r="C197" s="96"/>
      <c r="D197" s="96"/>
      <c r="E197" s="96"/>
      <c r="F197" s="96"/>
      <c r="G197" s="96"/>
      <c r="H197" s="96"/>
    </row>
    <row r="198" spans="1:8" ht="15.75" x14ac:dyDescent="0.25">
      <c r="A198" s="9"/>
      <c r="B198" s="35"/>
      <c r="C198" s="23"/>
      <c r="D198" s="23"/>
      <c r="E198" s="36"/>
      <c r="F198" s="36"/>
      <c r="G198" s="36"/>
      <c r="H198" s="36"/>
    </row>
    <row r="199" spans="1:8" ht="15.75" x14ac:dyDescent="0.25">
      <c r="A199" s="9">
        <v>265</v>
      </c>
      <c r="B199" s="10" t="s">
        <v>90</v>
      </c>
      <c r="C199" s="11" t="s">
        <v>106</v>
      </c>
      <c r="D199" s="11">
        <v>54.05</v>
      </c>
      <c r="E199" s="12">
        <v>14.7</v>
      </c>
      <c r="F199" s="12">
        <v>13</v>
      </c>
      <c r="G199" s="12">
        <v>40.700000000000003</v>
      </c>
      <c r="H199" s="12">
        <v>346</v>
      </c>
    </row>
    <row r="200" spans="1:8" ht="15.75" x14ac:dyDescent="0.25">
      <c r="A200" s="13">
        <v>376</v>
      </c>
      <c r="B200" s="3" t="s">
        <v>0</v>
      </c>
      <c r="C200" s="4">
        <v>200</v>
      </c>
      <c r="D200" s="67">
        <v>3.12</v>
      </c>
      <c r="E200" s="4">
        <v>0.2</v>
      </c>
      <c r="F200" s="4">
        <v>0.1</v>
      </c>
      <c r="G200" s="4">
        <v>15</v>
      </c>
      <c r="H200" s="4">
        <v>60</v>
      </c>
    </row>
    <row r="201" spans="1:8" ht="15.75" x14ac:dyDescent="0.25">
      <c r="A201" s="9" t="s">
        <v>24</v>
      </c>
      <c r="B201" s="3" t="s">
        <v>18</v>
      </c>
      <c r="C201" s="4">
        <v>30</v>
      </c>
      <c r="D201" s="67">
        <v>2.85</v>
      </c>
      <c r="E201" s="4">
        <v>1.95</v>
      </c>
      <c r="F201" s="4">
        <v>0.6</v>
      </c>
      <c r="G201" s="4">
        <v>13.8</v>
      </c>
      <c r="H201" s="4">
        <v>69</v>
      </c>
    </row>
    <row r="202" spans="1:8" ht="15.75" x14ac:dyDescent="0.25">
      <c r="A202" s="9" t="s">
        <v>24</v>
      </c>
      <c r="B202" s="10" t="s">
        <v>68</v>
      </c>
      <c r="C202" s="28">
        <v>30</v>
      </c>
      <c r="D202" s="28">
        <v>5.88</v>
      </c>
      <c r="E202" s="23">
        <v>2.4</v>
      </c>
      <c r="F202" s="23">
        <v>3.3</v>
      </c>
      <c r="G202" s="28">
        <v>16.8</v>
      </c>
      <c r="H202" s="29">
        <v>106.5</v>
      </c>
    </row>
    <row r="203" spans="1:8" ht="15.75" x14ac:dyDescent="0.25">
      <c r="A203" s="14"/>
      <c r="B203" s="81" t="s">
        <v>120</v>
      </c>
      <c r="C203" s="16">
        <v>500</v>
      </c>
      <c r="D203" s="65">
        <f>SUM(D199:D202)</f>
        <v>65.899999999999991</v>
      </c>
      <c r="E203" s="17">
        <f>SUM(E198:E202)</f>
        <v>19.249999999999996</v>
      </c>
      <c r="F203" s="17">
        <f>SUM(F198:F202)</f>
        <v>17</v>
      </c>
      <c r="G203" s="17">
        <f>SUM(G198:G202)</f>
        <v>86.3</v>
      </c>
      <c r="H203" s="17">
        <f>SUM(H198:H202)</f>
        <v>581.5</v>
      </c>
    </row>
    <row r="204" spans="1:8" ht="15.75" x14ac:dyDescent="0.25">
      <c r="A204" s="14" t="s">
        <v>24</v>
      </c>
      <c r="B204" s="78" t="s">
        <v>122</v>
      </c>
      <c r="C204" s="28">
        <v>25</v>
      </c>
      <c r="D204" s="12">
        <v>19.13</v>
      </c>
      <c r="E204" s="23">
        <v>1.6</v>
      </c>
      <c r="F204" s="23">
        <v>2.5</v>
      </c>
      <c r="G204" s="28">
        <v>18.600000000000001</v>
      </c>
      <c r="H204" s="29">
        <v>104.3</v>
      </c>
    </row>
    <row r="205" spans="1:8" ht="15.75" x14ac:dyDescent="0.25">
      <c r="A205" s="14" t="s">
        <v>24</v>
      </c>
      <c r="B205" s="56" t="s">
        <v>123</v>
      </c>
      <c r="C205" s="12">
        <v>200</v>
      </c>
      <c r="D205" s="12">
        <v>24.1</v>
      </c>
      <c r="E205" s="12">
        <v>1</v>
      </c>
      <c r="F205" s="12">
        <v>0.2</v>
      </c>
      <c r="G205" s="12">
        <v>22.6</v>
      </c>
      <c r="H205" s="29">
        <v>72</v>
      </c>
    </row>
    <row r="206" spans="1:8" ht="15.75" x14ac:dyDescent="0.25">
      <c r="A206" s="14"/>
      <c r="B206" s="81" t="s">
        <v>120</v>
      </c>
      <c r="C206" s="79">
        <f>C203+C204+C205</f>
        <v>725</v>
      </c>
      <c r="D206" s="79">
        <f>D203+D204+D205</f>
        <v>109.13</v>
      </c>
      <c r="E206" s="79">
        <f t="shared" ref="E206" si="63">E203+E204+E205</f>
        <v>21.849999999999998</v>
      </c>
      <c r="F206" s="79">
        <f t="shared" ref="F206" si="64">F203+F204+F205</f>
        <v>19.7</v>
      </c>
      <c r="G206" s="79">
        <f t="shared" ref="G206" si="65">G203+G204+G205</f>
        <v>127.5</v>
      </c>
      <c r="H206" s="79">
        <f t="shared" ref="H206" si="66">H203+H204+H205</f>
        <v>757.8</v>
      </c>
    </row>
    <row r="207" spans="1:8" ht="15.75" x14ac:dyDescent="0.25">
      <c r="A207" s="14"/>
      <c r="B207" s="56"/>
      <c r="C207" s="17"/>
      <c r="D207" s="17"/>
      <c r="E207" s="17"/>
      <c r="F207" s="17"/>
      <c r="G207" s="17"/>
      <c r="H207" s="18">
        <f>H206/2350</f>
        <v>0.32246808510638297</v>
      </c>
    </row>
    <row r="208" spans="1:8" ht="15.75" x14ac:dyDescent="0.2">
      <c r="A208" s="96" t="s">
        <v>15</v>
      </c>
      <c r="B208" s="96"/>
      <c r="C208" s="96"/>
      <c r="D208" s="96"/>
      <c r="E208" s="96"/>
      <c r="F208" s="96"/>
      <c r="G208" s="96"/>
      <c r="H208" s="96"/>
    </row>
    <row r="209" spans="1:8" ht="15.75" x14ac:dyDescent="0.2">
      <c r="A209" s="58">
        <v>131</v>
      </c>
      <c r="B209" s="6" t="s">
        <v>70</v>
      </c>
      <c r="C209" s="23">
        <v>60</v>
      </c>
      <c r="D209" s="23">
        <v>6.72</v>
      </c>
      <c r="E209" s="31">
        <v>1.8</v>
      </c>
      <c r="F209" s="31">
        <v>0.1</v>
      </c>
      <c r="G209" s="31">
        <v>7.7</v>
      </c>
      <c r="H209" s="31">
        <v>43.8</v>
      </c>
    </row>
    <row r="210" spans="1:8" ht="15.75" x14ac:dyDescent="0.2">
      <c r="A210" s="61">
        <v>104</v>
      </c>
      <c r="B210" s="30" t="s">
        <v>45</v>
      </c>
      <c r="C210" s="23" t="s">
        <v>107</v>
      </c>
      <c r="D210" s="23">
        <v>13.34</v>
      </c>
      <c r="E210" s="36">
        <v>7.08</v>
      </c>
      <c r="F210" s="36">
        <v>4.1399999999999997</v>
      </c>
      <c r="G210" s="36">
        <v>13.85</v>
      </c>
      <c r="H210" s="36">
        <v>121.8</v>
      </c>
    </row>
    <row r="211" spans="1:8" ht="31.5" x14ac:dyDescent="0.25">
      <c r="A211" s="9" t="s">
        <v>100</v>
      </c>
      <c r="B211" s="39" t="s">
        <v>88</v>
      </c>
      <c r="C211" s="45" t="s">
        <v>103</v>
      </c>
      <c r="D211" s="45">
        <f>1.83+21.93</f>
        <v>23.759999999999998</v>
      </c>
      <c r="E211" s="31">
        <v>10.8</v>
      </c>
      <c r="F211" s="31">
        <v>12.9</v>
      </c>
      <c r="G211" s="31">
        <v>13.7</v>
      </c>
      <c r="H211" s="31">
        <v>207</v>
      </c>
    </row>
    <row r="212" spans="1:8" ht="15.75" x14ac:dyDescent="0.25">
      <c r="A212" s="9">
        <v>125</v>
      </c>
      <c r="B212" s="15" t="s">
        <v>49</v>
      </c>
      <c r="C212" s="23">
        <v>150</v>
      </c>
      <c r="D212" s="23">
        <v>11.42</v>
      </c>
      <c r="E212" s="23">
        <v>2.9</v>
      </c>
      <c r="F212" s="23">
        <v>4.7</v>
      </c>
      <c r="G212" s="23">
        <v>33.6</v>
      </c>
      <c r="H212" s="23">
        <v>145</v>
      </c>
    </row>
    <row r="213" spans="1:8" ht="15.75" x14ac:dyDescent="0.25">
      <c r="A213" s="9">
        <v>349</v>
      </c>
      <c r="B213" s="15" t="s">
        <v>4</v>
      </c>
      <c r="C213" s="4">
        <v>200</v>
      </c>
      <c r="D213" s="67">
        <v>7</v>
      </c>
      <c r="E213" s="24">
        <v>0.6</v>
      </c>
      <c r="F213" s="24">
        <v>0.1</v>
      </c>
      <c r="G213" s="24">
        <v>31.7</v>
      </c>
      <c r="H213" s="24">
        <v>131</v>
      </c>
    </row>
    <row r="214" spans="1:8" ht="15.75" x14ac:dyDescent="0.25">
      <c r="A214" s="9" t="s">
        <v>24</v>
      </c>
      <c r="B214" s="15" t="s">
        <v>1</v>
      </c>
      <c r="C214" s="4">
        <v>30</v>
      </c>
      <c r="D214" s="67">
        <v>1.86</v>
      </c>
      <c r="E214" s="24">
        <v>2.4</v>
      </c>
      <c r="F214" s="24">
        <v>0.5</v>
      </c>
      <c r="G214" s="24">
        <v>12</v>
      </c>
      <c r="H214" s="24">
        <v>66</v>
      </c>
    </row>
    <row r="215" spans="1:8" ht="15.75" x14ac:dyDescent="0.25">
      <c r="A215" s="9" t="s">
        <v>24</v>
      </c>
      <c r="B215" s="15" t="s">
        <v>8</v>
      </c>
      <c r="C215" s="4">
        <v>30</v>
      </c>
      <c r="D215" s="67">
        <v>1.8</v>
      </c>
      <c r="E215" s="24">
        <v>3.2</v>
      </c>
      <c r="F215" s="24">
        <v>1.4</v>
      </c>
      <c r="G215" s="24">
        <v>13.1</v>
      </c>
      <c r="H215" s="24">
        <v>82.2</v>
      </c>
    </row>
    <row r="216" spans="1:8" ht="15.75" x14ac:dyDescent="0.25">
      <c r="A216" s="14"/>
      <c r="B216" s="48"/>
      <c r="C216" s="17">
        <v>790</v>
      </c>
      <c r="D216" s="17">
        <f>SUM(D209:D215)</f>
        <v>65.899999999999991</v>
      </c>
      <c r="E216" s="17">
        <f>SUM(E209:E215)</f>
        <v>28.779999999999998</v>
      </c>
      <c r="F216" s="17">
        <f>SUM(F209:F215)</f>
        <v>23.84</v>
      </c>
      <c r="G216" s="17">
        <f>SUM(G209:G215)</f>
        <v>125.64999999999999</v>
      </c>
      <c r="H216" s="17">
        <f>SUM(H209:H215)</f>
        <v>796.80000000000007</v>
      </c>
    </row>
    <row r="217" spans="1:8" ht="15.75" x14ac:dyDescent="0.25">
      <c r="A217" s="14" t="s">
        <v>24</v>
      </c>
      <c r="B217" s="78" t="s">
        <v>122</v>
      </c>
      <c r="C217" s="28">
        <v>25</v>
      </c>
      <c r="D217" s="12">
        <v>19.13</v>
      </c>
      <c r="E217" s="23">
        <v>1.6</v>
      </c>
      <c r="F217" s="23">
        <v>2.5</v>
      </c>
      <c r="G217" s="28">
        <v>18.600000000000001</v>
      </c>
      <c r="H217" s="29">
        <v>104.3</v>
      </c>
    </row>
    <row r="218" spans="1:8" ht="15.75" x14ac:dyDescent="0.25">
      <c r="A218" s="14" t="s">
        <v>24</v>
      </c>
      <c r="B218" s="56" t="s">
        <v>123</v>
      </c>
      <c r="C218" s="12">
        <v>200</v>
      </c>
      <c r="D218" s="12">
        <v>24.1</v>
      </c>
      <c r="E218" s="12">
        <v>1</v>
      </c>
      <c r="F218" s="12">
        <v>0.2</v>
      </c>
      <c r="G218" s="12">
        <v>22.6</v>
      </c>
      <c r="H218" s="29">
        <v>72</v>
      </c>
    </row>
    <row r="219" spans="1:8" ht="15.75" x14ac:dyDescent="0.25">
      <c r="A219" s="14"/>
      <c r="B219" s="81" t="s">
        <v>120</v>
      </c>
      <c r="C219" s="79">
        <f>C216+C217+C218</f>
        <v>1015</v>
      </c>
      <c r="D219" s="79">
        <f>D216+D217+D218</f>
        <v>109.13</v>
      </c>
      <c r="E219" s="79">
        <f t="shared" ref="E219" si="67">E216+E217+E218</f>
        <v>31.38</v>
      </c>
      <c r="F219" s="79">
        <f t="shared" ref="F219" si="68">F216+F217+F218</f>
        <v>26.54</v>
      </c>
      <c r="G219" s="79">
        <f t="shared" ref="G219" si="69">G216+G217+G218</f>
        <v>166.85</v>
      </c>
      <c r="H219" s="79">
        <f t="shared" ref="H219" si="70">H216+H217+H218</f>
        <v>973.1</v>
      </c>
    </row>
    <row r="220" spans="1:8" ht="15.75" x14ac:dyDescent="0.25">
      <c r="A220" s="14"/>
      <c r="B220" s="56"/>
      <c r="C220" s="17"/>
      <c r="D220" s="17"/>
      <c r="E220" s="17"/>
      <c r="F220" s="17"/>
      <c r="G220" s="17"/>
      <c r="H220" s="18">
        <f>H219/2350</f>
        <v>0.41408510638297874</v>
      </c>
    </row>
    <row r="221" spans="1:8" ht="15.75" x14ac:dyDescent="0.25">
      <c r="A221" s="14"/>
      <c r="B221" s="26" t="s">
        <v>12</v>
      </c>
      <c r="C221" s="17">
        <f>C219+C206</f>
        <v>1740</v>
      </c>
      <c r="D221" s="17"/>
      <c r="E221" s="17">
        <f>E219+E206</f>
        <v>53.23</v>
      </c>
      <c r="F221" s="17">
        <f t="shared" ref="F221:H221" si="71">F219+F206</f>
        <v>46.239999999999995</v>
      </c>
      <c r="G221" s="17">
        <f t="shared" si="71"/>
        <v>294.35000000000002</v>
      </c>
      <c r="H221" s="17">
        <f t="shared" si="71"/>
        <v>1730.9</v>
      </c>
    </row>
    <row r="222" spans="1:8" ht="15.75" x14ac:dyDescent="0.25">
      <c r="A222" s="14"/>
      <c r="B222" s="26"/>
      <c r="C222" s="17"/>
      <c r="D222" s="17"/>
      <c r="E222" s="17"/>
      <c r="F222" s="17"/>
      <c r="G222" s="17"/>
      <c r="H222" s="18">
        <f>H221/2350</f>
        <v>0.73655319148936171</v>
      </c>
    </row>
    <row r="223" spans="1:8" ht="15.75" x14ac:dyDescent="0.2">
      <c r="A223" s="107" t="s">
        <v>33</v>
      </c>
      <c r="B223" s="107"/>
      <c r="C223" s="107"/>
      <c r="D223" s="107"/>
      <c r="E223" s="107"/>
      <c r="F223" s="107"/>
      <c r="G223" s="107"/>
      <c r="H223" s="107"/>
    </row>
    <row r="224" spans="1:8" ht="15.75" x14ac:dyDescent="0.2">
      <c r="A224" s="96" t="s">
        <v>16</v>
      </c>
      <c r="B224" s="96"/>
      <c r="C224" s="96"/>
      <c r="D224" s="96"/>
      <c r="E224" s="96"/>
      <c r="F224" s="96"/>
      <c r="G224" s="96"/>
      <c r="H224" s="96"/>
    </row>
    <row r="225" spans="1:8" ht="15.75" x14ac:dyDescent="0.2">
      <c r="A225" s="61">
        <v>222</v>
      </c>
      <c r="B225" s="42" t="s">
        <v>44</v>
      </c>
      <c r="C225" s="23" t="s">
        <v>102</v>
      </c>
      <c r="D225" s="23">
        <v>36.869999999999997</v>
      </c>
      <c r="E225" s="23">
        <v>13.5</v>
      </c>
      <c r="F225" s="23">
        <v>12.52</v>
      </c>
      <c r="G225" s="23">
        <v>44.75</v>
      </c>
      <c r="H225" s="23">
        <v>372</v>
      </c>
    </row>
    <row r="226" spans="1:8" ht="15.75" x14ac:dyDescent="0.25">
      <c r="A226" s="9">
        <v>15</v>
      </c>
      <c r="B226" s="3" t="s">
        <v>19</v>
      </c>
      <c r="C226" s="4">
        <v>10</v>
      </c>
      <c r="D226" s="67">
        <v>11</v>
      </c>
      <c r="E226" s="4">
        <v>2.2999999999999998</v>
      </c>
      <c r="F226" s="4">
        <v>2.95</v>
      </c>
      <c r="G226" s="4">
        <v>0</v>
      </c>
      <c r="H226" s="4">
        <v>47</v>
      </c>
    </row>
    <row r="227" spans="1:8" ht="15.75" x14ac:dyDescent="0.25">
      <c r="A227" s="9">
        <v>579</v>
      </c>
      <c r="B227" s="3" t="s">
        <v>112</v>
      </c>
      <c r="C227" s="64">
        <v>200</v>
      </c>
      <c r="D227" s="67">
        <v>6.58</v>
      </c>
      <c r="E227" s="64">
        <v>0.4</v>
      </c>
      <c r="F227" s="64">
        <v>0.1</v>
      </c>
      <c r="G227" s="64">
        <v>18.399999999999999</v>
      </c>
      <c r="H227" s="64">
        <v>77</v>
      </c>
    </row>
    <row r="228" spans="1:8" ht="15.75" x14ac:dyDescent="0.25">
      <c r="A228" s="9" t="s">
        <v>24</v>
      </c>
      <c r="B228" s="3" t="s">
        <v>18</v>
      </c>
      <c r="C228" s="4">
        <v>30</v>
      </c>
      <c r="D228" s="67">
        <v>2.85</v>
      </c>
      <c r="E228" s="4">
        <v>1.95</v>
      </c>
      <c r="F228" s="4">
        <v>0.6</v>
      </c>
      <c r="G228" s="4">
        <v>13.8</v>
      </c>
      <c r="H228" s="4">
        <v>69</v>
      </c>
    </row>
    <row r="229" spans="1:8" ht="15.75" x14ac:dyDescent="0.25">
      <c r="A229" s="9" t="s">
        <v>24</v>
      </c>
      <c r="B229" s="10" t="s">
        <v>41</v>
      </c>
      <c r="C229" s="28">
        <v>100</v>
      </c>
      <c r="D229" s="28">
        <v>8.6</v>
      </c>
      <c r="E229" s="23">
        <v>0.4</v>
      </c>
      <c r="F229" s="23">
        <v>0.4</v>
      </c>
      <c r="G229" s="28">
        <v>9.8000000000000007</v>
      </c>
      <c r="H229" s="29">
        <v>47</v>
      </c>
    </row>
    <row r="230" spans="1:8" ht="15.75" x14ac:dyDescent="0.25">
      <c r="A230" s="14"/>
      <c r="B230" s="81" t="s">
        <v>120</v>
      </c>
      <c r="C230" s="16">
        <v>520</v>
      </c>
      <c r="D230" s="65">
        <f>SUM(D225:D229)</f>
        <v>65.899999999999991</v>
      </c>
      <c r="E230" s="17">
        <f>SUM(E225:E229)</f>
        <v>18.549999999999997</v>
      </c>
      <c r="F230" s="17">
        <f>SUM(F225:F229)</f>
        <v>16.569999999999997</v>
      </c>
      <c r="G230" s="17">
        <f>SUM(G225:G229)</f>
        <v>86.75</v>
      </c>
      <c r="H230" s="17">
        <f>SUM(H225:H229)</f>
        <v>612</v>
      </c>
    </row>
    <row r="231" spans="1:8" ht="15.75" x14ac:dyDescent="0.25">
      <c r="A231" s="14" t="s">
        <v>24</v>
      </c>
      <c r="B231" s="78" t="s">
        <v>122</v>
      </c>
      <c r="C231" s="28">
        <v>25</v>
      </c>
      <c r="D231" s="12">
        <v>19.13</v>
      </c>
      <c r="E231" s="23">
        <v>1.6</v>
      </c>
      <c r="F231" s="23">
        <v>2.5</v>
      </c>
      <c r="G231" s="28">
        <v>18.600000000000001</v>
      </c>
      <c r="H231" s="29">
        <v>104.3</v>
      </c>
    </row>
    <row r="232" spans="1:8" ht="15.75" x14ac:dyDescent="0.25">
      <c r="A232" s="14" t="s">
        <v>24</v>
      </c>
      <c r="B232" s="56" t="s">
        <v>123</v>
      </c>
      <c r="C232" s="12">
        <v>200</v>
      </c>
      <c r="D232" s="12">
        <v>24.1</v>
      </c>
      <c r="E232" s="12">
        <v>1</v>
      </c>
      <c r="F232" s="12">
        <v>0.2</v>
      </c>
      <c r="G232" s="12">
        <v>22.6</v>
      </c>
      <c r="H232" s="29">
        <v>72</v>
      </c>
    </row>
    <row r="233" spans="1:8" ht="15.75" x14ac:dyDescent="0.25">
      <c r="A233" s="14"/>
      <c r="B233" s="81" t="s">
        <v>120</v>
      </c>
      <c r="C233" s="79">
        <f>C230+C231+C232</f>
        <v>745</v>
      </c>
      <c r="D233" s="79">
        <f>D230+D231+D232</f>
        <v>109.13</v>
      </c>
      <c r="E233" s="79">
        <f t="shared" ref="E233" si="72">E230+E231+E232</f>
        <v>21.15</v>
      </c>
      <c r="F233" s="79">
        <f t="shared" ref="F233" si="73">F230+F231+F232</f>
        <v>19.269999999999996</v>
      </c>
      <c r="G233" s="79">
        <f t="shared" ref="G233" si="74">G230+G231+G232</f>
        <v>127.94999999999999</v>
      </c>
      <c r="H233" s="79">
        <f t="shared" ref="H233" si="75">H230+H231+H232</f>
        <v>788.3</v>
      </c>
    </row>
    <row r="234" spans="1:8" ht="15.75" x14ac:dyDescent="0.25">
      <c r="A234" s="14"/>
      <c r="B234" s="56"/>
      <c r="C234" s="17"/>
      <c r="D234" s="17"/>
      <c r="E234" s="17"/>
      <c r="F234" s="17"/>
      <c r="G234" s="17"/>
      <c r="H234" s="18">
        <f>H233/2350</f>
        <v>0.33544680851063829</v>
      </c>
    </row>
    <row r="235" spans="1:8" ht="15.75" x14ac:dyDescent="0.2">
      <c r="A235" s="96" t="s">
        <v>15</v>
      </c>
      <c r="B235" s="96"/>
      <c r="C235" s="96"/>
      <c r="D235" s="96"/>
      <c r="E235" s="96"/>
      <c r="F235" s="96"/>
      <c r="G235" s="96"/>
      <c r="H235" s="96"/>
    </row>
    <row r="236" spans="1:8" ht="15.75" x14ac:dyDescent="0.2">
      <c r="A236" s="58">
        <v>484</v>
      </c>
      <c r="B236" s="30" t="s">
        <v>39</v>
      </c>
      <c r="C236" s="23">
        <v>60</v>
      </c>
      <c r="D236" s="23">
        <v>7.1</v>
      </c>
      <c r="E236" s="31">
        <v>0.68</v>
      </c>
      <c r="F236" s="31">
        <v>2.72</v>
      </c>
      <c r="G236" s="31">
        <v>5.88</v>
      </c>
      <c r="H236" s="31">
        <v>39.6</v>
      </c>
    </row>
    <row r="237" spans="1:8" ht="15.75" x14ac:dyDescent="0.2">
      <c r="A237" s="61">
        <v>55</v>
      </c>
      <c r="B237" s="56" t="s">
        <v>38</v>
      </c>
      <c r="C237" s="38">
        <v>200</v>
      </c>
      <c r="D237" s="38">
        <v>8.3000000000000007</v>
      </c>
      <c r="E237" s="12">
        <v>1.6</v>
      </c>
      <c r="F237" s="12">
        <v>4.16</v>
      </c>
      <c r="G237" s="12">
        <v>11.84</v>
      </c>
      <c r="H237" s="12">
        <v>90.4</v>
      </c>
    </row>
    <row r="238" spans="1:8" ht="15.75" x14ac:dyDescent="0.2">
      <c r="A238" s="5" t="s">
        <v>96</v>
      </c>
      <c r="B238" s="6" t="s">
        <v>80</v>
      </c>
      <c r="C238" s="7" t="s">
        <v>103</v>
      </c>
      <c r="D238" s="7">
        <v>21.5</v>
      </c>
      <c r="E238" s="7">
        <v>13.13</v>
      </c>
      <c r="F238" s="7">
        <v>12.2</v>
      </c>
      <c r="G238" s="7">
        <v>15.02</v>
      </c>
      <c r="H238" s="8">
        <v>220.8</v>
      </c>
    </row>
    <row r="239" spans="1:8" ht="15.75" x14ac:dyDescent="0.25">
      <c r="A239" s="61">
        <v>469</v>
      </c>
      <c r="B239" s="15" t="s">
        <v>23</v>
      </c>
      <c r="C239" s="4">
        <v>150</v>
      </c>
      <c r="D239" s="67">
        <v>15.34</v>
      </c>
      <c r="E239" s="34">
        <v>5.5</v>
      </c>
      <c r="F239" s="34">
        <v>4.8</v>
      </c>
      <c r="G239" s="34">
        <v>38.299999999999997</v>
      </c>
      <c r="H239" s="34">
        <v>191</v>
      </c>
    </row>
    <row r="240" spans="1:8" ht="15.75" x14ac:dyDescent="0.2">
      <c r="A240" s="5">
        <v>592</v>
      </c>
      <c r="B240" s="6" t="s">
        <v>48</v>
      </c>
      <c r="C240" s="7">
        <v>200</v>
      </c>
      <c r="D240" s="7">
        <v>10</v>
      </c>
      <c r="E240" s="7">
        <v>1</v>
      </c>
      <c r="F240" s="7">
        <v>0.2</v>
      </c>
      <c r="G240" s="7">
        <v>19.8</v>
      </c>
      <c r="H240" s="8">
        <v>86</v>
      </c>
    </row>
    <row r="241" spans="1:8" ht="15.75" x14ac:dyDescent="0.25">
      <c r="A241" s="9" t="s">
        <v>24</v>
      </c>
      <c r="B241" s="15" t="s">
        <v>1</v>
      </c>
      <c r="C241" s="4">
        <v>30</v>
      </c>
      <c r="D241" s="67">
        <v>1.86</v>
      </c>
      <c r="E241" s="24">
        <v>2.4</v>
      </c>
      <c r="F241" s="24">
        <v>0.5</v>
      </c>
      <c r="G241" s="24">
        <v>12</v>
      </c>
      <c r="H241" s="24">
        <v>66</v>
      </c>
    </row>
    <row r="242" spans="1:8" ht="15.75" x14ac:dyDescent="0.25">
      <c r="A242" s="9" t="s">
        <v>24</v>
      </c>
      <c r="B242" s="15" t="s">
        <v>8</v>
      </c>
      <c r="C242" s="4">
        <v>30</v>
      </c>
      <c r="D242" s="67">
        <v>1.8</v>
      </c>
      <c r="E242" s="24">
        <v>3.2</v>
      </c>
      <c r="F242" s="24">
        <v>1.4</v>
      </c>
      <c r="G242" s="24">
        <v>13.1</v>
      </c>
      <c r="H242" s="24">
        <v>82.2</v>
      </c>
    </row>
    <row r="243" spans="1:8" ht="15.75" x14ac:dyDescent="0.25">
      <c r="A243" s="14"/>
      <c r="B243" s="81" t="s">
        <v>121</v>
      </c>
      <c r="C243" s="17">
        <v>790</v>
      </c>
      <c r="D243" s="17">
        <f>SUM(D236:D242)</f>
        <v>65.899999999999991</v>
      </c>
      <c r="E243" s="17">
        <f>SUM(E236:E242)</f>
        <v>27.509999999999998</v>
      </c>
      <c r="F243" s="17">
        <f>SUM(F236:F242)</f>
        <v>25.979999999999997</v>
      </c>
      <c r="G243" s="17">
        <f>SUM(G236:G242)</f>
        <v>115.93999999999998</v>
      </c>
      <c r="H243" s="17">
        <f>SUM(H236:H242)</f>
        <v>776</v>
      </c>
    </row>
    <row r="244" spans="1:8" ht="15.75" x14ac:dyDescent="0.25">
      <c r="A244" s="14" t="s">
        <v>24</v>
      </c>
      <c r="B244" s="78" t="s">
        <v>122</v>
      </c>
      <c r="C244" s="28">
        <v>25</v>
      </c>
      <c r="D244" s="12">
        <v>19.13</v>
      </c>
      <c r="E244" s="23">
        <v>1.6</v>
      </c>
      <c r="F244" s="23">
        <v>2.5</v>
      </c>
      <c r="G244" s="28">
        <v>18.600000000000001</v>
      </c>
      <c r="H244" s="29">
        <v>104.3</v>
      </c>
    </row>
    <row r="245" spans="1:8" ht="15.75" x14ac:dyDescent="0.25">
      <c r="A245" s="14" t="s">
        <v>24</v>
      </c>
      <c r="B245" s="56" t="s">
        <v>123</v>
      </c>
      <c r="C245" s="12">
        <v>200</v>
      </c>
      <c r="D245" s="12">
        <v>24.1</v>
      </c>
      <c r="E245" s="12">
        <v>1</v>
      </c>
      <c r="F245" s="12">
        <v>0.2</v>
      </c>
      <c r="G245" s="12">
        <v>22.6</v>
      </c>
      <c r="H245" s="29">
        <v>72</v>
      </c>
    </row>
    <row r="246" spans="1:8" ht="15.75" x14ac:dyDescent="0.25">
      <c r="A246" s="14"/>
      <c r="B246" s="81" t="s">
        <v>120</v>
      </c>
      <c r="C246" s="79">
        <f>C243+C244+C245</f>
        <v>1015</v>
      </c>
      <c r="D246" s="79">
        <f>D243+D244+D245</f>
        <v>109.13</v>
      </c>
      <c r="E246" s="79">
        <f t="shared" ref="E246" si="76">E243+E244+E245</f>
        <v>30.11</v>
      </c>
      <c r="F246" s="79">
        <f t="shared" ref="F246" si="77">F243+F244+F245</f>
        <v>28.679999999999996</v>
      </c>
      <c r="G246" s="79">
        <f t="shared" ref="G246" si="78">G243+G244+G245</f>
        <v>157.13999999999999</v>
      </c>
      <c r="H246" s="79">
        <f t="shared" ref="H246" si="79">H243+H244+H245</f>
        <v>952.3</v>
      </c>
    </row>
    <row r="247" spans="1:8" ht="15.75" x14ac:dyDescent="0.25">
      <c r="A247" s="14"/>
      <c r="B247" s="56"/>
      <c r="C247" s="17"/>
      <c r="D247" s="17"/>
      <c r="E247" s="17"/>
      <c r="F247" s="17"/>
      <c r="G247" s="17"/>
      <c r="H247" s="18">
        <f>H246/2350</f>
        <v>0.40523404255319145</v>
      </c>
    </row>
    <row r="248" spans="1:8" ht="15.75" x14ac:dyDescent="0.25">
      <c r="A248" s="14"/>
      <c r="B248" s="26" t="s">
        <v>12</v>
      </c>
      <c r="C248" s="17">
        <f>C246+C233</f>
        <v>1760</v>
      </c>
      <c r="D248" s="17"/>
      <c r="E248" s="17">
        <f>E246+E233</f>
        <v>51.26</v>
      </c>
      <c r="F248" s="17">
        <f t="shared" ref="F248:H248" si="80">F246+F233</f>
        <v>47.949999999999989</v>
      </c>
      <c r="G248" s="17">
        <f t="shared" si="80"/>
        <v>285.08999999999997</v>
      </c>
      <c r="H248" s="17">
        <f t="shared" si="80"/>
        <v>1740.6</v>
      </c>
    </row>
    <row r="249" spans="1:8" ht="15.75" x14ac:dyDescent="0.25">
      <c r="A249" s="14"/>
      <c r="B249" s="26"/>
      <c r="C249" s="17"/>
      <c r="D249" s="17"/>
      <c r="E249" s="17"/>
      <c r="F249" s="17"/>
      <c r="G249" s="17"/>
      <c r="H249" s="18">
        <f>H248/2350</f>
        <v>0.74068085106382975</v>
      </c>
    </row>
    <row r="250" spans="1:8" ht="15.75" x14ac:dyDescent="0.2">
      <c r="A250" s="107" t="s">
        <v>34</v>
      </c>
      <c r="B250" s="107"/>
      <c r="C250" s="107"/>
      <c r="D250" s="107"/>
      <c r="E250" s="107"/>
      <c r="F250" s="107"/>
      <c r="G250" s="107"/>
      <c r="H250" s="107"/>
    </row>
    <row r="251" spans="1:8" ht="15.75" x14ac:dyDescent="0.2">
      <c r="A251" s="96" t="s">
        <v>16</v>
      </c>
      <c r="B251" s="96"/>
      <c r="C251" s="96"/>
      <c r="D251" s="96"/>
      <c r="E251" s="96"/>
      <c r="F251" s="96"/>
      <c r="G251" s="96"/>
      <c r="H251" s="96"/>
    </row>
    <row r="252" spans="1:8" ht="15.75" x14ac:dyDescent="0.2">
      <c r="A252" s="61">
        <v>173</v>
      </c>
      <c r="B252" s="42" t="s">
        <v>73</v>
      </c>
      <c r="C252" s="23" t="s">
        <v>36</v>
      </c>
      <c r="D252" s="23">
        <f>1.83+26.39</f>
        <v>28.22</v>
      </c>
      <c r="E252" s="23">
        <v>6.7</v>
      </c>
      <c r="F252" s="23">
        <v>7.9</v>
      </c>
      <c r="G252" s="23">
        <v>41.7</v>
      </c>
      <c r="H252" s="23">
        <v>224</v>
      </c>
    </row>
    <row r="253" spans="1:8" ht="15.75" x14ac:dyDescent="0.25">
      <c r="A253" s="2">
        <v>14</v>
      </c>
      <c r="B253" s="3" t="s">
        <v>2</v>
      </c>
      <c r="C253" s="4">
        <v>10</v>
      </c>
      <c r="D253" s="67">
        <v>11</v>
      </c>
      <c r="E253" s="4">
        <v>0.1</v>
      </c>
      <c r="F253" s="4">
        <v>7.2</v>
      </c>
      <c r="G253" s="4">
        <v>0.13</v>
      </c>
      <c r="H253" s="4">
        <v>65.72</v>
      </c>
    </row>
    <row r="254" spans="1:8" ht="15.75" x14ac:dyDescent="0.25">
      <c r="A254" s="61">
        <v>382</v>
      </c>
      <c r="B254" s="10" t="s">
        <v>13</v>
      </c>
      <c r="C254" s="4">
        <v>200</v>
      </c>
      <c r="D254" s="67">
        <v>8.2200000000000006</v>
      </c>
      <c r="E254" s="4">
        <v>2.9</v>
      </c>
      <c r="F254" s="4">
        <v>2.5</v>
      </c>
      <c r="G254" s="4">
        <v>24.8</v>
      </c>
      <c r="H254" s="4">
        <v>134</v>
      </c>
    </row>
    <row r="255" spans="1:8" ht="15.75" x14ac:dyDescent="0.25">
      <c r="A255" s="9" t="s">
        <v>24</v>
      </c>
      <c r="B255" s="3" t="s">
        <v>18</v>
      </c>
      <c r="C255" s="4">
        <v>30</v>
      </c>
      <c r="D255" s="67">
        <v>2.85</v>
      </c>
      <c r="E255" s="4">
        <v>1.95</v>
      </c>
      <c r="F255" s="4">
        <v>0.6</v>
      </c>
      <c r="G255" s="4">
        <v>13.8</v>
      </c>
      <c r="H255" s="4">
        <v>69</v>
      </c>
    </row>
    <row r="256" spans="1:8" ht="15.75" x14ac:dyDescent="0.25">
      <c r="A256" s="9"/>
      <c r="B256" s="10" t="s">
        <v>41</v>
      </c>
      <c r="C256" s="28">
        <v>100</v>
      </c>
      <c r="D256" s="28">
        <v>15.61</v>
      </c>
      <c r="E256" s="23">
        <v>0.4</v>
      </c>
      <c r="F256" s="23">
        <v>0.4</v>
      </c>
      <c r="G256" s="28">
        <v>9.8000000000000007</v>
      </c>
      <c r="H256" s="29">
        <v>47</v>
      </c>
    </row>
    <row r="257" spans="1:8" ht="15.75" x14ac:dyDescent="0.25">
      <c r="A257" s="14"/>
      <c r="B257" s="81" t="s">
        <v>120</v>
      </c>
      <c r="C257" s="17">
        <v>545</v>
      </c>
      <c r="D257" s="17">
        <f>SUM(D252:D256)</f>
        <v>65.900000000000006</v>
      </c>
      <c r="E257" s="17">
        <f>SUM(E252:E256)</f>
        <v>12.049999999999999</v>
      </c>
      <c r="F257" s="17">
        <f>SUM(F252:F256)</f>
        <v>18.600000000000001</v>
      </c>
      <c r="G257" s="17">
        <f>SUM(G252:G256)</f>
        <v>90.23</v>
      </c>
      <c r="H257" s="17">
        <f>SUM(H252:H256)</f>
        <v>539.72</v>
      </c>
    </row>
    <row r="258" spans="1:8" ht="15.75" x14ac:dyDescent="0.25">
      <c r="A258" s="14" t="s">
        <v>24</v>
      </c>
      <c r="B258" s="78" t="s">
        <v>122</v>
      </c>
      <c r="C258" s="28">
        <v>25</v>
      </c>
      <c r="D258" s="12">
        <v>19.13</v>
      </c>
      <c r="E258" s="23">
        <v>1.6</v>
      </c>
      <c r="F258" s="23">
        <v>2.5</v>
      </c>
      <c r="G258" s="28">
        <v>18.600000000000001</v>
      </c>
      <c r="H258" s="29">
        <v>104.3</v>
      </c>
    </row>
    <row r="259" spans="1:8" ht="15.75" x14ac:dyDescent="0.25">
      <c r="A259" s="14" t="s">
        <v>24</v>
      </c>
      <c r="B259" s="56" t="s">
        <v>123</v>
      </c>
      <c r="C259" s="12">
        <v>200</v>
      </c>
      <c r="D259" s="12">
        <v>24.1</v>
      </c>
      <c r="E259" s="12">
        <v>1</v>
      </c>
      <c r="F259" s="12">
        <v>0.2</v>
      </c>
      <c r="G259" s="12">
        <v>22.6</v>
      </c>
      <c r="H259" s="29">
        <v>72</v>
      </c>
    </row>
    <row r="260" spans="1:8" ht="15.75" x14ac:dyDescent="0.25">
      <c r="A260" s="14"/>
      <c r="B260" s="81" t="s">
        <v>120</v>
      </c>
      <c r="C260" s="79">
        <f>C257+C258+C259</f>
        <v>770</v>
      </c>
      <c r="D260" s="79">
        <f>D257+D258+D259</f>
        <v>109.13</v>
      </c>
      <c r="E260" s="79">
        <f t="shared" ref="E260" si="81">E257+E258+E259</f>
        <v>14.649999999999999</v>
      </c>
      <c r="F260" s="79">
        <f t="shared" ref="F260" si="82">F257+F258+F259</f>
        <v>21.3</v>
      </c>
      <c r="G260" s="79">
        <f t="shared" ref="G260" si="83">G257+G258+G259</f>
        <v>131.43</v>
      </c>
      <c r="H260" s="79">
        <f t="shared" ref="H260" si="84">H257+H258+H259</f>
        <v>716.02</v>
      </c>
    </row>
    <row r="261" spans="1:8" ht="15.75" x14ac:dyDescent="0.25">
      <c r="A261" s="14"/>
      <c r="B261" s="56"/>
      <c r="C261" s="17"/>
      <c r="D261" s="17"/>
      <c r="E261" s="17"/>
      <c r="F261" s="17"/>
      <c r="G261" s="17"/>
      <c r="H261" s="18">
        <f>H260/2350</f>
        <v>0.30468936170212763</v>
      </c>
    </row>
    <row r="262" spans="1:8" ht="15.75" x14ac:dyDescent="0.2">
      <c r="A262" s="96" t="s">
        <v>15</v>
      </c>
      <c r="B262" s="96"/>
      <c r="C262" s="96"/>
      <c r="D262" s="96"/>
      <c r="E262" s="96"/>
      <c r="F262" s="96"/>
      <c r="G262" s="96"/>
      <c r="H262" s="96"/>
    </row>
    <row r="263" spans="1:8" ht="15.75" x14ac:dyDescent="0.2">
      <c r="A263" s="5">
        <v>43</v>
      </c>
      <c r="B263" s="6" t="s">
        <v>50</v>
      </c>
      <c r="C263" s="7">
        <v>60</v>
      </c>
      <c r="D263" s="7">
        <v>6.86</v>
      </c>
      <c r="E263" s="7">
        <v>0.72</v>
      </c>
      <c r="F263" s="7">
        <v>4.17</v>
      </c>
      <c r="G263" s="7">
        <v>5.77</v>
      </c>
      <c r="H263" s="7">
        <v>62.1</v>
      </c>
    </row>
    <row r="264" spans="1:8" ht="15.75" x14ac:dyDescent="0.2">
      <c r="A264" s="61">
        <v>108</v>
      </c>
      <c r="B264" s="44" t="s">
        <v>72</v>
      </c>
      <c r="C264" s="45">
        <v>200</v>
      </c>
      <c r="D264" s="45">
        <v>10.56</v>
      </c>
      <c r="E264" s="23">
        <v>1.6</v>
      </c>
      <c r="F264" s="23">
        <v>2.4</v>
      </c>
      <c r="G264" s="23">
        <v>16.600000000000001</v>
      </c>
      <c r="H264" s="23">
        <v>74.64</v>
      </c>
    </row>
    <row r="265" spans="1:8" ht="15.75" x14ac:dyDescent="0.2">
      <c r="A265" s="61">
        <v>412</v>
      </c>
      <c r="B265" s="42" t="s">
        <v>46</v>
      </c>
      <c r="C265" s="23" t="s">
        <v>104</v>
      </c>
      <c r="D265" s="23">
        <v>23.2</v>
      </c>
      <c r="E265" s="23">
        <v>7.9</v>
      </c>
      <c r="F265" s="23">
        <v>13.1</v>
      </c>
      <c r="G265" s="23">
        <v>14.3</v>
      </c>
      <c r="H265" s="23">
        <v>144</v>
      </c>
    </row>
    <row r="266" spans="1:8" ht="15.75" x14ac:dyDescent="0.25">
      <c r="A266" s="61">
        <v>198</v>
      </c>
      <c r="B266" s="10" t="s">
        <v>69</v>
      </c>
      <c r="C266" s="23">
        <v>150</v>
      </c>
      <c r="D266" s="23">
        <v>11.62</v>
      </c>
      <c r="E266" s="54">
        <v>9.6</v>
      </c>
      <c r="F266" s="54">
        <v>0.8</v>
      </c>
      <c r="G266" s="54">
        <v>29.6</v>
      </c>
      <c r="H266" s="36">
        <v>227</v>
      </c>
    </row>
    <row r="267" spans="1:8" ht="15.75" x14ac:dyDescent="0.25">
      <c r="A267" s="9">
        <v>699</v>
      </c>
      <c r="B267" s="15" t="s">
        <v>65</v>
      </c>
      <c r="C267" s="4">
        <v>200</v>
      </c>
      <c r="D267" s="67">
        <v>10</v>
      </c>
      <c r="E267" s="24">
        <v>0.2</v>
      </c>
      <c r="F267" s="24"/>
      <c r="G267" s="24">
        <v>25.7</v>
      </c>
      <c r="H267" s="24">
        <v>104</v>
      </c>
    </row>
    <row r="268" spans="1:8" ht="15.75" x14ac:dyDescent="0.25">
      <c r="A268" s="9" t="s">
        <v>24</v>
      </c>
      <c r="B268" s="15" t="s">
        <v>1</v>
      </c>
      <c r="C268" s="4">
        <v>30</v>
      </c>
      <c r="D268" s="67">
        <v>1.86</v>
      </c>
      <c r="E268" s="24">
        <v>2.4</v>
      </c>
      <c r="F268" s="24">
        <v>0.5</v>
      </c>
      <c r="G268" s="24">
        <v>12</v>
      </c>
      <c r="H268" s="24">
        <v>66</v>
      </c>
    </row>
    <row r="269" spans="1:8" ht="15.75" x14ac:dyDescent="0.25">
      <c r="A269" s="9" t="s">
        <v>24</v>
      </c>
      <c r="B269" s="15" t="s">
        <v>8</v>
      </c>
      <c r="C269" s="4">
        <v>30</v>
      </c>
      <c r="D269" s="67">
        <v>1.8</v>
      </c>
      <c r="E269" s="24">
        <v>3.2</v>
      </c>
      <c r="F269" s="24">
        <v>1.4</v>
      </c>
      <c r="G269" s="24">
        <v>13.1</v>
      </c>
      <c r="H269" s="24">
        <v>82.2</v>
      </c>
    </row>
    <row r="270" spans="1:8" ht="15.75" x14ac:dyDescent="0.25">
      <c r="A270" s="14"/>
      <c r="B270" s="81" t="s">
        <v>121</v>
      </c>
      <c r="C270" s="17">
        <v>800</v>
      </c>
      <c r="D270" s="17">
        <f>SUM(D263:D269)</f>
        <v>65.900000000000006</v>
      </c>
      <c r="E270" s="17">
        <f>SUM(E263:E269)</f>
        <v>25.619999999999997</v>
      </c>
      <c r="F270" s="17">
        <f>SUM(F263:F269)</f>
        <v>22.37</v>
      </c>
      <c r="G270" s="17">
        <f>SUM(G263:G269)</f>
        <v>117.07000000000001</v>
      </c>
      <c r="H270" s="25">
        <f>SUM(H263:H269)</f>
        <v>759.94</v>
      </c>
    </row>
    <row r="271" spans="1:8" ht="15.75" x14ac:dyDescent="0.25">
      <c r="A271" s="14" t="s">
        <v>24</v>
      </c>
      <c r="B271" s="78" t="s">
        <v>122</v>
      </c>
      <c r="C271" s="28">
        <v>25</v>
      </c>
      <c r="D271" s="12">
        <v>19.13</v>
      </c>
      <c r="E271" s="23">
        <v>1.6</v>
      </c>
      <c r="F271" s="23">
        <v>2.5</v>
      </c>
      <c r="G271" s="28">
        <v>18.600000000000001</v>
      </c>
      <c r="H271" s="29">
        <v>104.3</v>
      </c>
    </row>
    <row r="272" spans="1:8" ht="15.75" x14ac:dyDescent="0.25">
      <c r="A272" s="14" t="s">
        <v>24</v>
      </c>
      <c r="B272" s="56" t="s">
        <v>123</v>
      </c>
      <c r="C272" s="12">
        <v>200</v>
      </c>
      <c r="D272" s="12">
        <v>24.1</v>
      </c>
      <c r="E272" s="12">
        <v>1</v>
      </c>
      <c r="F272" s="12">
        <v>0.2</v>
      </c>
      <c r="G272" s="12">
        <v>22.6</v>
      </c>
      <c r="H272" s="29">
        <v>72</v>
      </c>
    </row>
    <row r="273" spans="1:8" ht="15.75" x14ac:dyDescent="0.25">
      <c r="A273" s="14"/>
      <c r="B273" s="81" t="s">
        <v>120</v>
      </c>
      <c r="C273" s="79">
        <f>C270+C271+C272</f>
        <v>1025</v>
      </c>
      <c r="D273" s="79">
        <f>D270+D271+D272</f>
        <v>109.13</v>
      </c>
      <c r="E273" s="79">
        <f t="shared" ref="E273" si="85">E270+E271+E272</f>
        <v>28.22</v>
      </c>
      <c r="F273" s="79">
        <f t="shared" ref="F273" si="86">F270+F271+F272</f>
        <v>25.07</v>
      </c>
      <c r="G273" s="79">
        <f t="shared" ref="G273" si="87">G270+G271+G272</f>
        <v>158.27000000000001</v>
      </c>
      <c r="H273" s="79">
        <f t="shared" ref="H273" si="88">H270+H271+H272</f>
        <v>936.24</v>
      </c>
    </row>
    <row r="274" spans="1:8" ht="15.75" x14ac:dyDescent="0.25">
      <c r="A274" s="14"/>
      <c r="B274" s="56"/>
      <c r="C274" s="17"/>
      <c r="D274" s="17"/>
      <c r="E274" s="17"/>
      <c r="F274" s="17"/>
      <c r="G274" s="17"/>
      <c r="H274" s="18">
        <f>H273/2350</f>
        <v>0.39839999999999998</v>
      </c>
    </row>
    <row r="275" spans="1:8" ht="15.75" x14ac:dyDescent="0.25">
      <c r="A275" s="14"/>
      <c r="B275" s="26" t="s">
        <v>12</v>
      </c>
      <c r="C275" s="17">
        <f>C273+C260</f>
        <v>1795</v>
      </c>
      <c r="D275" s="17"/>
      <c r="E275" s="17">
        <f>E273+E260</f>
        <v>42.87</v>
      </c>
      <c r="F275" s="17">
        <f t="shared" ref="F275:H275" si="89">F273+F260</f>
        <v>46.370000000000005</v>
      </c>
      <c r="G275" s="17">
        <f t="shared" si="89"/>
        <v>289.70000000000005</v>
      </c>
      <c r="H275" s="17">
        <f t="shared" si="89"/>
        <v>1652.26</v>
      </c>
    </row>
    <row r="276" spans="1:8" ht="15.75" x14ac:dyDescent="0.25">
      <c r="A276" s="14"/>
      <c r="B276" s="26"/>
      <c r="C276" s="17"/>
      <c r="D276" s="17"/>
      <c r="E276" s="17"/>
      <c r="F276" s="17"/>
      <c r="G276" s="17"/>
      <c r="H276" s="18">
        <f>H275/2350</f>
        <v>0.70308936170212766</v>
      </c>
    </row>
    <row r="277" spans="1:8" ht="15.75" x14ac:dyDescent="0.25">
      <c r="A277" s="14"/>
      <c r="B277" s="26"/>
      <c r="C277" s="16"/>
      <c r="D277" s="65"/>
      <c r="E277" s="16"/>
      <c r="F277" s="16"/>
      <c r="G277" s="16"/>
      <c r="H277" s="16"/>
    </row>
    <row r="278" spans="1:8" ht="20.25" x14ac:dyDescent="0.3">
      <c r="A278" s="111" t="s">
        <v>75</v>
      </c>
      <c r="B278" s="111"/>
      <c r="C278" s="111"/>
      <c r="D278" s="111"/>
      <c r="E278" s="111"/>
      <c r="F278" s="111"/>
      <c r="G278" s="111"/>
      <c r="H278" s="111"/>
    </row>
    <row r="279" spans="1:8" ht="20.25" x14ac:dyDescent="0.3">
      <c r="A279" s="108" t="s">
        <v>14</v>
      </c>
      <c r="B279" s="108"/>
      <c r="C279" s="86">
        <f>(C260+C233+C206+C179+C150+C125+C72+C46+C20+C98)/10</f>
        <v>745</v>
      </c>
      <c r="D279" s="51"/>
      <c r="E279" s="52">
        <f>(E260+E233+E206+E179+E150+E125+E72+E46+E20+E98)/10</f>
        <v>20.557000000000002</v>
      </c>
      <c r="F279" s="52">
        <f t="shared" ref="F279:H279" si="90">(F260+F233+F206+F179+F150+F125+F72+F46+F20+F98)/10</f>
        <v>22.762000000000004</v>
      </c>
      <c r="G279" s="52">
        <f t="shared" si="90"/>
        <v>119.88499999999999</v>
      </c>
      <c r="H279" s="52">
        <f t="shared" si="90"/>
        <v>733.66799999999989</v>
      </c>
    </row>
    <row r="280" spans="1:8" ht="20.25" x14ac:dyDescent="0.3">
      <c r="A280" s="109" t="s">
        <v>91</v>
      </c>
      <c r="B280" s="110"/>
      <c r="C280" s="75"/>
      <c r="D280" s="51"/>
      <c r="E280" s="88"/>
      <c r="F280" s="88"/>
      <c r="G280" s="88"/>
      <c r="H280" s="89">
        <f>H279/2350</f>
        <v>0.31219914893617018</v>
      </c>
    </row>
    <row r="281" spans="1:8" ht="20.25" x14ac:dyDescent="0.3">
      <c r="A281" s="108" t="s">
        <v>15</v>
      </c>
      <c r="B281" s="108"/>
      <c r="C281" s="86">
        <f>(C273+C246+C219+C192+C163+C137+C110+C84+C59+C33)/10</f>
        <v>1010.5</v>
      </c>
      <c r="D281" s="55"/>
      <c r="E281" s="52">
        <f>(E273+E246+E219+E192+E163+E137+E110+E84+E59+E33)/10</f>
        <v>29.667000000000002</v>
      </c>
      <c r="F281" s="52">
        <f t="shared" ref="F281:H281" si="91">(F273+F246+F219+F192+F163+F137+F110+F84+F59+F33)/10</f>
        <v>28.020999999999997</v>
      </c>
      <c r="G281" s="52">
        <f t="shared" si="91"/>
        <v>153.11799999999999</v>
      </c>
      <c r="H281" s="52">
        <f t="shared" si="91"/>
        <v>963.29899999999998</v>
      </c>
    </row>
    <row r="282" spans="1:8" ht="20.25" x14ac:dyDescent="0.3">
      <c r="A282" s="109" t="s">
        <v>92</v>
      </c>
      <c r="B282" s="110"/>
      <c r="C282" s="75"/>
      <c r="D282" s="51"/>
      <c r="E282" s="87"/>
      <c r="F282" s="87"/>
      <c r="G282" s="87"/>
      <c r="H282" s="89">
        <f>H281/2350</f>
        <v>0.4099144680851064</v>
      </c>
    </row>
    <row r="283" spans="1:8" ht="20.25" x14ac:dyDescent="0.3">
      <c r="A283" s="108" t="s">
        <v>76</v>
      </c>
      <c r="B283" s="108"/>
      <c r="C283" s="86">
        <f>(C275+C248+C221+C194+C165+C139+C112+C86+C61+C35)/10</f>
        <v>1755.5</v>
      </c>
      <c r="D283" s="51"/>
      <c r="E283" s="52">
        <f>(E275+E248+E221+E194+E165+E139+E112+E86+E61+E35)/10</f>
        <v>50.224000000000004</v>
      </c>
      <c r="F283" s="52">
        <f t="shared" ref="F283:H283" si="92">(F275+F248+F221+F194+F165+F139+F112+F86+F61+F35)/10</f>
        <v>50.783000000000001</v>
      </c>
      <c r="G283" s="52">
        <f t="shared" si="92"/>
        <v>273.00300000000004</v>
      </c>
      <c r="H283" s="52">
        <f t="shared" si="92"/>
        <v>1696.9670000000001</v>
      </c>
    </row>
    <row r="284" spans="1:8" ht="20.25" x14ac:dyDescent="0.3">
      <c r="A284" s="109" t="s">
        <v>93</v>
      </c>
      <c r="B284" s="110"/>
      <c r="C284" s="53"/>
      <c r="D284" s="53"/>
      <c r="E284" s="89">
        <f>E283/77</f>
        <v>0.65225974025974032</v>
      </c>
      <c r="F284" s="89">
        <f>F283/79</f>
        <v>0.64282278481012656</v>
      </c>
      <c r="G284" s="89">
        <f>G283/335</f>
        <v>0.81493432835820911</v>
      </c>
      <c r="H284" s="89">
        <f>H283/2350</f>
        <v>0.72211361702127663</v>
      </c>
    </row>
  </sheetData>
  <mergeCells count="47">
    <mergeCell ref="A262:H262"/>
    <mergeCell ref="A167:H167"/>
    <mergeCell ref="A223:H223"/>
    <mergeCell ref="A224:H224"/>
    <mergeCell ref="A235:H235"/>
    <mergeCell ref="A250:H250"/>
    <mergeCell ref="A251:H251"/>
    <mergeCell ref="A168:H168"/>
    <mergeCell ref="A181:H181"/>
    <mergeCell ref="A196:H196"/>
    <mergeCell ref="A197:H197"/>
    <mergeCell ref="A208:H208"/>
    <mergeCell ref="A283:B283"/>
    <mergeCell ref="A284:B284"/>
    <mergeCell ref="A278:H278"/>
    <mergeCell ref="A279:B279"/>
    <mergeCell ref="A280:B280"/>
    <mergeCell ref="A281:B281"/>
    <mergeCell ref="A282:B282"/>
    <mergeCell ref="A38:H38"/>
    <mergeCell ref="A152:H152"/>
    <mergeCell ref="A63:H63"/>
    <mergeCell ref="A64:H64"/>
    <mergeCell ref="A74:H74"/>
    <mergeCell ref="A88:H88"/>
    <mergeCell ref="A89:H89"/>
    <mergeCell ref="A100:H100"/>
    <mergeCell ref="A114:H114"/>
    <mergeCell ref="A115:H115"/>
    <mergeCell ref="A141:H141"/>
    <mergeCell ref="A142:H142"/>
    <mergeCell ref="D5:G5"/>
    <mergeCell ref="D6:D8"/>
    <mergeCell ref="A48:H48"/>
    <mergeCell ref="A2:H2"/>
    <mergeCell ref="A4:A8"/>
    <mergeCell ref="B4:B8"/>
    <mergeCell ref="C4:H4"/>
    <mergeCell ref="C5:C8"/>
    <mergeCell ref="H5:H8"/>
    <mergeCell ref="E6:E8"/>
    <mergeCell ref="F6:F8"/>
    <mergeCell ref="G6:G8"/>
    <mergeCell ref="A9:H9"/>
    <mergeCell ref="A10:H10"/>
    <mergeCell ref="A22:H22"/>
    <mergeCell ref="A37:H37"/>
  </mergeCells>
  <pageMargins left="0.51181102362204722" right="0.31496062992125984" top="0.35433070866141736" bottom="0.15748031496062992" header="0.31496062992125984" footer="0.31496062992125984"/>
  <pageSetup paperSize="9" scale="57" orientation="portrait" r:id="rId1"/>
  <rowBreaks count="3" manualBreakCount="3">
    <brk id="87" max="16383" man="1"/>
    <brk id="166" max="16383" man="1"/>
    <brk id="2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view="pageBreakPreview" zoomScale="60" zoomScaleNormal="100" workbookViewId="0">
      <selection activeCell="L21" sqref="L21"/>
    </sheetView>
  </sheetViews>
  <sheetFormatPr defaultRowHeight="12.75" x14ac:dyDescent="0.2"/>
  <sheetData>
    <row r="1" spans="1:17" ht="1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" x14ac:dyDescent="0.2">
      <c r="A2" s="50"/>
      <c r="B2" s="50"/>
      <c r="C2" s="50"/>
      <c r="D2" s="68"/>
      <c r="E2" s="68"/>
      <c r="F2" s="50"/>
      <c r="G2" s="50"/>
      <c r="H2" s="50"/>
      <c r="I2" s="50"/>
      <c r="J2" s="50" t="s">
        <v>114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8"/>
      <c r="B3" s="68"/>
      <c r="C3" s="68"/>
      <c r="D3" s="68"/>
      <c r="E3" s="68"/>
      <c r="F3" s="50"/>
      <c r="G3" s="50"/>
      <c r="H3" s="50"/>
      <c r="I3" s="50"/>
      <c r="J3" s="69" t="s">
        <v>115</v>
      </c>
      <c r="K3" s="69"/>
      <c r="L3" s="50"/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68"/>
      <c r="K4" s="68"/>
      <c r="L4" s="68"/>
      <c r="M4" s="50" t="s">
        <v>116</v>
      </c>
      <c r="N4" s="50"/>
      <c r="O4" s="50"/>
      <c r="P4" s="50"/>
      <c r="Q4" s="50"/>
    </row>
    <row r="5" spans="1:17" ht="15" x14ac:dyDescent="0.2">
      <c r="A5" s="68"/>
      <c r="B5" s="68"/>
      <c r="C5" s="68"/>
      <c r="D5" s="50"/>
      <c r="E5" s="50"/>
      <c r="F5" s="50"/>
      <c r="G5" s="50"/>
      <c r="H5" s="50"/>
      <c r="I5" s="50"/>
      <c r="J5" s="68"/>
      <c r="K5" s="68"/>
      <c r="L5" s="68"/>
      <c r="M5" s="50" t="s">
        <v>119</v>
      </c>
      <c r="N5" s="50"/>
      <c r="O5" s="50"/>
      <c r="P5" s="50"/>
      <c r="Q5" s="50"/>
    </row>
    <row r="6" spans="1:17" ht="15" x14ac:dyDescent="0.2">
      <c r="A6" s="69"/>
      <c r="B6" s="69"/>
      <c r="C6" s="50"/>
      <c r="D6" s="50"/>
      <c r="E6" s="50"/>
      <c r="F6" s="50"/>
      <c r="G6" s="50"/>
      <c r="H6" s="50"/>
      <c r="I6" s="50"/>
      <c r="J6" s="69"/>
      <c r="K6" s="69"/>
      <c r="L6" s="69"/>
      <c r="M6" s="50"/>
      <c r="N6" s="50"/>
      <c r="O6" s="50"/>
      <c r="P6" s="50"/>
      <c r="Q6" s="50"/>
    </row>
    <row r="7" spans="1:17" ht="15" x14ac:dyDescent="0.2">
      <c r="A7" s="69"/>
      <c r="B7" s="69"/>
      <c r="C7" s="50"/>
      <c r="D7" s="50"/>
      <c r="E7" s="50"/>
      <c r="F7" s="50"/>
      <c r="G7" s="50"/>
      <c r="H7" s="50"/>
      <c r="I7" s="50"/>
      <c r="J7" s="69"/>
      <c r="K7" s="69"/>
      <c r="L7" s="69"/>
      <c r="M7" s="50"/>
      <c r="N7" s="50"/>
      <c r="O7" s="50"/>
      <c r="P7" s="50"/>
      <c r="Q7" s="50"/>
    </row>
    <row r="8" spans="1:17" ht="15" x14ac:dyDescent="0.2">
      <c r="A8" s="69"/>
      <c r="B8" s="69"/>
      <c r="C8" s="50"/>
      <c r="D8" s="50"/>
      <c r="E8" s="50"/>
      <c r="F8" s="50"/>
      <c r="G8" s="50"/>
      <c r="H8" s="50"/>
      <c r="I8" s="50"/>
      <c r="J8" s="69"/>
      <c r="K8" s="69"/>
      <c r="L8" s="69"/>
      <c r="M8" s="50"/>
      <c r="N8" s="50"/>
      <c r="O8" s="50"/>
      <c r="P8" s="50"/>
      <c r="Q8" s="50"/>
    </row>
    <row r="9" spans="1:17" ht="15" x14ac:dyDescent="0.2">
      <c r="A9" s="69"/>
      <c r="B9" s="69"/>
      <c r="C9" s="50"/>
      <c r="D9" s="50"/>
      <c r="E9" s="50"/>
      <c r="F9" s="50"/>
      <c r="G9" s="50"/>
      <c r="H9" s="50"/>
      <c r="I9" s="50"/>
      <c r="J9" s="69"/>
      <c r="K9" s="69"/>
      <c r="L9" s="69"/>
      <c r="M9" s="50"/>
      <c r="N9" s="50"/>
      <c r="O9" s="50"/>
      <c r="P9" s="50"/>
      <c r="Q9" s="50"/>
    </row>
    <row r="10" spans="1:17" ht="15" x14ac:dyDescent="0.2">
      <c r="A10" s="69"/>
      <c r="B10" s="69"/>
      <c r="C10" s="50"/>
      <c r="D10" s="50"/>
      <c r="E10" s="50"/>
      <c r="F10" s="50"/>
      <c r="G10" s="50"/>
      <c r="H10" s="50"/>
      <c r="I10" s="50"/>
      <c r="J10" s="69"/>
      <c r="K10" s="69"/>
      <c r="L10" s="69"/>
      <c r="M10" s="50"/>
      <c r="N10" s="50"/>
      <c r="O10" s="50"/>
      <c r="P10" s="50"/>
      <c r="Q10" s="50"/>
    </row>
    <row r="11" spans="1:17" ht="15" x14ac:dyDescent="0.2">
      <c r="A11" s="69"/>
      <c r="B11" s="69"/>
      <c r="C11" s="50"/>
      <c r="D11" s="50"/>
      <c r="E11" s="50"/>
      <c r="F11" s="50"/>
      <c r="G11" s="50"/>
      <c r="H11" s="50"/>
      <c r="I11" s="50"/>
      <c r="J11" s="69"/>
      <c r="K11" s="69"/>
      <c r="L11" s="69"/>
      <c r="M11" s="50"/>
      <c r="N11" s="50"/>
      <c r="O11" s="50"/>
      <c r="P11" s="50"/>
      <c r="Q11" s="50"/>
    </row>
    <row r="13" spans="1:17" x14ac:dyDescent="0.2">
      <c r="A13" s="70"/>
      <c r="B13" s="70"/>
      <c r="C13" s="70"/>
    </row>
    <row r="19" spans="1:16" ht="33.75" x14ac:dyDescent="0.5">
      <c r="D19" s="71" t="s">
        <v>117</v>
      </c>
      <c r="E19" s="71"/>
      <c r="F19" s="71"/>
      <c r="G19" s="71"/>
      <c r="H19" s="72"/>
      <c r="I19" s="72"/>
      <c r="J19" s="72"/>
      <c r="K19" s="72"/>
    </row>
    <row r="21" spans="1:16" ht="23.25" x14ac:dyDescent="0.35">
      <c r="A21" s="73" t="s">
        <v>118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4"/>
      <c r="M21" s="74"/>
      <c r="N21" s="74"/>
      <c r="O21" s="74"/>
      <c r="P21" s="74"/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 7-11лет </vt:lpstr>
      <vt:lpstr>Титульный лист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2024-06-07T06:18:23Z</cp:lastPrinted>
  <dcterms:created xsi:type="dcterms:W3CDTF">2017-07-26T06:10:42Z</dcterms:created>
  <dcterms:modified xsi:type="dcterms:W3CDTF">2024-11-01T10:22:09Z</dcterms:modified>
</cp:coreProperties>
</file>